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Popravni zavrsni ispit\"/>
    </mc:Choice>
  </mc:AlternateContent>
  <xr:revisionPtr revIDLastSave="0" documentId="8_{0E62D741-C219-4A16-BAF7-B693618B279C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Evidencija!$A$1:$U$60</definedName>
    <definedName name="_xlnm.Print_Area" localSheetId="2">Statistika!$A$1:$S$21</definedName>
    <definedName name="_xlnm.Print_Area" localSheetId="1">Zakljucne!$A$1:$E$59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<sst xmlns="http://schemas.openxmlformats.org/spreadsheetml/2006/main" count="156" uniqueCount="156">
  <si>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</si>
  <si>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</si>
  <si>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</si>
  <si>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</si>
  <si>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</si>
  <si>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</si>
  <si>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</si>
  <si>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</si>
  <si>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</si>
  <si>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</si>
  <si>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</si>
  <si>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</si>
  <si>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</si>
  <si>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</si>
  <si>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</si>
  <si>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</si>
  <si>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</si>
  <si>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</si>
  <si>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</si>
  <si>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</si>
  <si>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</si>
  <si>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</si>
  <si>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</si>
  <si>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</si>
  <si>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</si>
  <si>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</si>
  <si>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</si>
  <si>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</si>
  <si>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</si>
  <si>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</si>
  <si>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</si>
  <si>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</si>
  <si>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</si>
  <si>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</si>
  <si>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</si>
  <si>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</si>
  <si>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</si>
  <si>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</si>
  <si>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</si>
  <si>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</si>
  <si>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</si>
  <si>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</si>
  <si>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</si>
  <si>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</si>
  <si>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</si>
  <si>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</si>
  <si>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</si>
  <si>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</si>
  <si>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</si>
  <si>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</si>
  <si>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 xml:space="preserve">STUDIJSKI PROGRAM: Brodomašinstvo </t>
  </si>
  <si>
    <t>4 / 15</t>
  </si>
  <si>
    <t>Čolević Filip</t>
  </si>
  <si>
    <t>12 / 15</t>
  </si>
  <si>
    <t>Joksimović Janko</t>
  </si>
  <si>
    <t>21 / 15</t>
  </si>
  <si>
    <t>Glušica Nikola</t>
  </si>
  <si>
    <t>Božović Luka</t>
  </si>
  <si>
    <t>28 / 15</t>
  </si>
  <si>
    <t>Filipović Filip</t>
  </si>
  <si>
    <t>42 / 15</t>
  </si>
  <si>
    <t>Lipovina Miljan</t>
  </si>
  <si>
    <t>47 / 15</t>
  </si>
  <si>
    <t>Hajdarpašić Adnan</t>
  </si>
  <si>
    <t>49 / 15</t>
  </si>
  <si>
    <t>Komnenović Nemanja</t>
  </si>
  <si>
    <t>51 / 15</t>
  </si>
  <si>
    <t>Radovanović Miloš</t>
  </si>
  <si>
    <t>11 / 14</t>
  </si>
  <si>
    <t>Potpara Nikola</t>
  </si>
  <si>
    <t>51 / 14</t>
  </si>
  <si>
    <t>Milojević Miloš</t>
  </si>
  <si>
    <t>57 / 14</t>
  </si>
  <si>
    <t>Manigoda Miloš</t>
  </si>
  <si>
    <t>59 / 14</t>
  </si>
  <si>
    <t>Roćenović Ivan</t>
  </si>
  <si>
    <t>35 / 13</t>
  </si>
  <si>
    <t>Jovović Danilo</t>
  </si>
  <si>
    <t>45 / 13</t>
  </si>
  <si>
    <t>Kek Nikola</t>
  </si>
  <si>
    <t>63 / 13</t>
  </si>
  <si>
    <t>Bulatović Nikola</t>
  </si>
  <si>
    <t>37 / 08</t>
  </si>
  <si>
    <t>Bogdanović Nikola</t>
  </si>
  <si>
    <t>STUDIJE: Osnovne</t>
  </si>
  <si>
    <t>1 / 16</t>
  </si>
  <si>
    <t>Marić Srđan</t>
  </si>
  <si>
    <t>4 / 16</t>
  </si>
  <si>
    <t>Đurović Miloš</t>
  </si>
  <si>
    <t>5 / 16</t>
  </si>
  <si>
    <t>Vuković Darko</t>
  </si>
  <si>
    <t>6 / 16</t>
  </si>
  <si>
    <t>Živković Miloš</t>
  </si>
  <si>
    <t>8 / 16</t>
  </si>
  <si>
    <t>Milić Filip</t>
  </si>
  <si>
    <t>10 / 16</t>
  </si>
  <si>
    <t>Matijašević Nemanja</t>
  </si>
  <si>
    <t>11 / 16</t>
  </si>
  <si>
    <t>Ljutica Petar</t>
  </si>
  <si>
    <t>13 / 16</t>
  </si>
  <si>
    <t>Marvučić  Nikola</t>
  </si>
  <si>
    <t>17 / 16</t>
  </si>
  <si>
    <t>Milinović Vladimir</t>
  </si>
  <si>
    <t>18 / 16</t>
  </si>
  <si>
    <t>20 / 16</t>
  </si>
  <si>
    <t>Vujović Nikola</t>
  </si>
  <si>
    <t>21 / 16</t>
  </si>
  <si>
    <t>Drinčić Stefan</t>
  </si>
  <si>
    <t>22 / 16</t>
  </si>
  <si>
    <t>Dabetić Blažo</t>
  </si>
  <si>
    <t>24 / 16</t>
  </si>
  <si>
    <t>Đozović Damir</t>
  </si>
  <si>
    <t>25 / 16</t>
  </si>
  <si>
    <t>Koprivica Predrag</t>
  </si>
  <si>
    <t>26 / 16</t>
  </si>
  <si>
    <t>Vlatković Đorđe</t>
  </si>
  <si>
    <t>27 / 16</t>
  </si>
  <si>
    <t>Ćosović Novica</t>
  </si>
  <si>
    <t>28 / 16</t>
  </si>
  <si>
    <t>Franca Arnel</t>
  </si>
  <si>
    <t>30 / 16</t>
  </si>
  <si>
    <t>Rajković Dušan</t>
  </si>
  <si>
    <t>34 / 16</t>
  </si>
  <si>
    <t>Bulatović Sava</t>
  </si>
  <si>
    <t>37 / 16</t>
  </si>
  <si>
    <t>Stijović Mileta</t>
  </si>
  <si>
    <t>46 / 16</t>
  </si>
  <si>
    <t>Novaković Miloš</t>
  </si>
  <si>
    <t>48 / 16</t>
  </si>
  <si>
    <t>Zeković Jovan</t>
  </si>
  <si>
    <t>50 / 16</t>
  </si>
  <si>
    <t>Bukilić Matija</t>
  </si>
  <si>
    <t>57 / 16</t>
  </si>
  <si>
    <t>Perović Dragan</t>
  </si>
  <si>
    <t>5 / 15</t>
  </si>
  <si>
    <t>Mićanović Jovan</t>
  </si>
  <si>
    <t>18 / 15</t>
  </si>
  <si>
    <t>Rnković Nemanja</t>
  </si>
  <si>
    <t>25 / 15</t>
  </si>
  <si>
    <t>Bojanić Martin</t>
  </si>
  <si>
    <t>35 / 15</t>
  </si>
  <si>
    <t>Lazarević Branko</t>
  </si>
  <si>
    <t>33 / 14</t>
  </si>
  <si>
    <t>Starčević Stefan</t>
  </si>
  <si>
    <t>44 / 14</t>
  </si>
  <si>
    <t>Bratić Ivan</t>
  </si>
  <si>
    <t>44 / 13</t>
  </si>
  <si>
    <t>Došen Mitar</t>
  </si>
  <si>
    <t>51 / 13</t>
  </si>
  <si>
    <t>Cvjetković Aleksandar</t>
  </si>
  <si>
    <t>57 / 13</t>
  </si>
  <si>
    <t>Jančić Stanko</t>
  </si>
  <si>
    <t>50 / 12</t>
  </si>
  <si>
    <t>Vojnović Aleksandar</t>
  </si>
  <si>
    <t>15 / 10</t>
  </si>
  <si>
    <t>Petković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</si>
</sst>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2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26" fillId="0" borderId="39" xfId="0" applyFont="1" applyBorder="1" applyAlignment="1" applyProtection="1">
      <alignment horizontal="center"/>
      <protection locked="0"/>
    </xf>
    <xf numFmtId="0" fontId="1" fillId="0" borderId="39" xfId="0" applyFont="1" applyBorder="1" applyProtection="1"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51" activePane="bottomLeft" state="frozen"/>
      <selection pane="bottomLeft" activeCell="W55" sqref="W55:Y55"/>
    </sheetView>
  </sheetViews>
  <sheetFormatPr defaultColWidth="9.140625" defaultRowHeight="12.75" x14ac:dyDescent="0.2"/>
  <cols>
    <col min="1" max="1" width="8.42578125" style="89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5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 t="s">
        <v>6</v>
      </c>
      <c r="U1" s="128"/>
    </row>
    <row r="2" spans="1:29" ht="18.75" x14ac:dyDescent="0.3">
      <c r="A2" s="123" t="s">
        <v>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9"/>
      <c r="U2" s="130"/>
    </row>
    <row r="3" spans="1:29" ht="14.25" x14ac:dyDescent="0.2">
      <c r="A3" s="86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84</v>
      </c>
      <c r="R3" s="60"/>
      <c r="S3" s="58"/>
      <c r="T3" s="41"/>
      <c r="U3" s="61"/>
    </row>
    <row r="4" spans="1:29" x14ac:dyDescent="0.2">
      <c r="A4" s="98" t="s">
        <v>45</v>
      </c>
      <c r="B4" s="41"/>
      <c r="C4" s="62"/>
      <c r="D4" s="58"/>
      <c r="F4" s="63" t="s">
        <v>46</v>
      </c>
      <c r="H4" s="64"/>
      <c r="I4" s="92" t="s">
        <v>47</v>
      </c>
      <c r="L4" s="20"/>
      <c r="M4" s="58"/>
      <c r="N4" s="58"/>
      <c r="O4" s="58"/>
      <c r="P4" s="58"/>
      <c r="Q4" s="92" t="s">
        <v>48</v>
      </c>
      <c r="R4" s="58"/>
      <c r="S4" s="58"/>
      <c r="T4" s="41"/>
      <c r="U4" s="61"/>
    </row>
    <row r="5" spans="1:29" ht="8.6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1" t="s">
        <v>8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23</v>
      </c>
      <c r="U6" s="138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1" t="s">
        <v>44</v>
      </c>
      <c r="D7" s="137" t="s">
        <v>49</v>
      </c>
      <c r="E7" s="137"/>
      <c r="F7" s="137"/>
      <c r="G7" s="137"/>
      <c r="H7" s="137"/>
      <c r="I7" s="137" t="s">
        <v>11</v>
      </c>
      <c r="J7" s="137"/>
      <c r="K7" s="137"/>
      <c r="L7" s="137" t="s">
        <v>38</v>
      </c>
      <c r="M7" s="137"/>
      <c r="N7" s="137"/>
      <c r="O7" s="137" t="s">
        <v>12</v>
      </c>
      <c r="P7" s="137"/>
      <c r="Q7" s="137"/>
      <c r="R7" s="137" t="s">
        <v>21</v>
      </c>
      <c r="S7" s="137"/>
      <c r="T7" s="135"/>
      <c r="U7" s="139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42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36"/>
      <c r="U8" s="140"/>
      <c r="W8" s="144"/>
      <c r="X8" s="144"/>
      <c r="Y8" s="144"/>
      <c r="Z8" s="41"/>
      <c r="AA8" s="75"/>
      <c r="AB8" s="41"/>
      <c r="AC8" s="75"/>
    </row>
    <row r="9" spans="1:29" ht="15" x14ac:dyDescent="0.25">
      <c r="A9" s="119" t="s">
        <v>85</v>
      </c>
      <c r="B9" s="120" t="s">
        <v>86</v>
      </c>
      <c r="C9" s="113"/>
      <c r="D9" s="111"/>
      <c r="E9" s="114"/>
      <c r="F9" s="114"/>
      <c r="G9" s="114"/>
      <c r="H9" s="114"/>
      <c r="I9" s="114"/>
      <c r="J9" s="114"/>
      <c r="K9" s="114"/>
      <c r="L9" s="114">
        <v>24</v>
      </c>
      <c r="M9" s="114"/>
      <c r="N9" s="114"/>
      <c r="O9" s="113">
        <v>25</v>
      </c>
      <c r="P9" s="111">
        <v>25</v>
      </c>
      <c r="Q9" s="114"/>
      <c r="R9" s="113">
        <v>22</v>
      </c>
      <c r="S9" s="114"/>
      <c r="T9" s="76">
        <f>SUM(C9:Q9)+MAX(R9,S9)</f>
        <v>96</v>
      </c>
      <c r="U9" s="77" t="str">
        <f t="shared" ref="U9:U72" si="0">IF(T9&gt;=90,"A",IF(T9&gt;=80,"B",IF(T9&gt;=70,"C",IF(T9&gt;=60,"D",IF(T9&gt;=50,"E",IF(T9=0,"-","F"))))))</f>
        <v>A</v>
      </c>
      <c r="W9" s="143"/>
      <c r="X9" s="143"/>
      <c r="Y9" s="143"/>
      <c r="Z9" s="41"/>
      <c r="AA9" s="75"/>
      <c r="AB9" s="41"/>
      <c r="AC9" s="75"/>
    </row>
    <row r="10" spans="1:29" ht="15" x14ac:dyDescent="0.25">
      <c r="A10" s="121" t="s">
        <v>87</v>
      </c>
      <c r="B10" s="122" t="s">
        <v>88</v>
      </c>
      <c r="C10" s="81"/>
      <c r="D10" s="106"/>
      <c r="E10" s="79"/>
      <c r="F10" s="79"/>
      <c r="G10" s="79"/>
      <c r="H10" s="79"/>
      <c r="I10" s="79"/>
      <c r="J10" s="79"/>
      <c r="K10" s="79"/>
      <c r="L10" s="79">
        <v>18</v>
      </c>
      <c r="M10" s="79"/>
      <c r="N10" s="79"/>
      <c r="O10" s="81">
        <v>18</v>
      </c>
      <c r="P10" s="106">
        <v>9</v>
      </c>
      <c r="Q10" s="79"/>
      <c r="R10" s="81">
        <v>10</v>
      </c>
      <c r="S10" s="79"/>
      <c r="T10" s="80">
        <f>SUM(C10:Q10)+MAX(R10:S10)</f>
        <v>55</v>
      </c>
      <c r="U10" s="77" t="str">
        <f t="shared" si="0"/>
        <v>E</v>
      </c>
      <c r="W10" s="143"/>
      <c r="X10" s="143"/>
      <c r="Y10" s="143"/>
      <c r="Z10" s="41"/>
      <c r="AA10" s="75"/>
      <c r="AB10" s="41"/>
      <c r="AC10" s="75"/>
    </row>
    <row r="11" spans="1:29" ht="15" x14ac:dyDescent="0.25">
      <c r="A11" s="121" t="s">
        <v>89</v>
      </c>
      <c r="B11" s="122" t="s">
        <v>90</v>
      </c>
      <c r="C11" s="81"/>
      <c r="D11" s="106"/>
      <c r="E11" s="79"/>
      <c r="F11" s="79"/>
      <c r="G11" s="79"/>
      <c r="H11" s="79"/>
      <c r="I11" s="79"/>
      <c r="J11" s="79"/>
      <c r="K11" s="107"/>
      <c r="L11" s="79">
        <v>20</v>
      </c>
      <c r="M11" s="79"/>
      <c r="N11" s="79"/>
      <c r="O11" s="81">
        <v>19</v>
      </c>
      <c r="P11" s="106">
        <v>15</v>
      </c>
      <c r="Q11" s="79"/>
      <c r="R11" s="81"/>
      <c r="S11" s="79"/>
      <c r="T11" s="80">
        <f>SUM(C11:Q11)+MAX(R11:S11)</f>
        <v>54</v>
      </c>
      <c r="U11" s="77" t="str">
        <f t="shared" si="0"/>
        <v>E</v>
      </c>
      <c r="W11" s="143"/>
      <c r="X11" s="143"/>
      <c r="Y11" s="143"/>
      <c r="Z11" s="41"/>
      <c r="AA11" s="75"/>
      <c r="AB11" s="41"/>
      <c r="AC11" s="75"/>
    </row>
    <row r="12" spans="1:29" ht="15" x14ac:dyDescent="0.25">
      <c r="A12" s="121" t="s">
        <v>91</v>
      </c>
      <c r="B12" s="122" t="s">
        <v>92</v>
      </c>
      <c r="C12" s="113"/>
      <c r="D12" s="112"/>
      <c r="E12" s="114"/>
      <c r="F12" s="114"/>
      <c r="G12" s="114"/>
      <c r="H12" s="114"/>
      <c r="I12" s="114"/>
      <c r="J12" s="114"/>
      <c r="K12" s="114"/>
      <c r="L12" s="114">
        <v>22</v>
      </c>
      <c r="M12" s="114"/>
      <c r="N12" s="114"/>
      <c r="O12" s="113">
        <v>22</v>
      </c>
      <c r="P12" s="118">
        <v>13</v>
      </c>
      <c r="Q12" s="114"/>
      <c r="R12" s="114"/>
      <c r="S12" s="114"/>
      <c r="T12" s="80">
        <f>SUM(C12:Q12)+MAX(R12:S12)</f>
        <v>57</v>
      </c>
      <c r="U12" s="77" t="str">
        <f t="shared" si="0"/>
        <v>E</v>
      </c>
      <c r="W12" s="143"/>
      <c r="X12" s="143"/>
      <c r="Y12" s="143"/>
      <c r="Z12" s="41"/>
      <c r="AA12" s="75"/>
      <c r="AB12" s="41"/>
      <c r="AC12" s="75"/>
    </row>
    <row r="13" spans="1:29" ht="15" x14ac:dyDescent="0.25">
      <c r="A13" s="121" t="s">
        <v>93</v>
      </c>
      <c r="B13" s="122" t="s">
        <v>94</v>
      </c>
      <c r="C13" s="81"/>
      <c r="D13" s="106"/>
      <c r="E13" s="79"/>
      <c r="F13" s="79"/>
      <c r="G13" s="79"/>
      <c r="H13" s="79"/>
      <c r="I13" s="79"/>
      <c r="J13" s="79"/>
      <c r="K13" s="79"/>
      <c r="L13" s="79">
        <v>15</v>
      </c>
      <c r="M13" s="79"/>
      <c r="N13" s="79"/>
      <c r="O13" s="81">
        <v>0</v>
      </c>
      <c r="P13" s="106">
        <v>2</v>
      </c>
      <c r="Q13" s="79"/>
      <c r="R13" s="81"/>
      <c r="S13" s="79"/>
      <c r="T13" s="80">
        <f t="shared" ref="T13:T31" si="1">SUM(C13:Q13)+MAX(R13:S13)</f>
        <v>17</v>
      </c>
      <c r="U13" s="77" t="str">
        <f t="shared" si="0"/>
        <v>F</v>
      </c>
      <c r="W13" s="143"/>
      <c r="X13" s="143"/>
      <c r="Y13" s="143"/>
      <c r="Z13" s="41"/>
      <c r="AA13" s="75"/>
      <c r="AB13" s="41"/>
      <c r="AC13" s="75"/>
    </row>
    <row r="14" spans="1:29" ht="15" x14ac:dyDescent="0.25">
      <c r="A14" s="121" t="s">
        <v>95</v>
      </c>
      <c r="B14" s="122" t="s">
        <v>96</v>
      </c>
      <c r="C14" s="116"/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6">
        <v>2</v>
      </c>
      <c r="P14" s="113">
        <v>6</v>
      </c>
      <c r="Q14" s="114"/>
      <c r="R14" s="113"/>
      <c r="S14" s="114"/>
      <c r="T14" s="80">
        <f t="shared" si="1"/>
        <v>8</v>
      </c>
      <c r="U14" s="77" t="str">
        <f t="shared" si="0"/>
        <v>F</v>
      </c>
      <c r="W14" s="143"/>
      <c r="X14" s="143"/>
      <c r="Y14" s="143"/>
      <c r="Z14" s="41"/>
      <c r="AA14" s="75"/>
      <c r="AB14" s="41"/>
      <c r="AC14" s="75"/>
    </row>
    <row r="15" spans="1:29" ht="15" x14ac:dyDescent="0.25">
      <c r="A15" s="121" t="s">
        <v>97</v>
      </c>
      <c r="B15" s="122" t="s">
        <v>98</v>
      </c>
      <c r="C15" s="117"/>
      <c r="D15" s="113"/>
      <c r="E15" s="114"/>
      <c r="F15" s="114"/>
      <c r="G15" s="114"/>
      <c r="H15" s="114"/>
      <c r="I15" s="114"/>
      <c r="J15" s="114"/>
      <c r="K15" s="114"/>
      <c r="L15" s="114">
        <v>20</v>
      </c>
      <c r="M15" s="114"/>
      <c r="N15" s="114"/>
      <c r="O15" s="117">
        <v>22</v>
      </c>
      <c r="P15" s="113">
        <v>24</v>
      </c>
      <c r="Q15" s="114"/>
      <c r="R15" s="113"/>
      <c r="S15" s="114"/>
      <c r="T15" s="80">
        <f t="shared" si="1"/>
        <v>66</v>
      </c>
      <c r="U15" s="77" t="str">
        <f t="shared" si="0"/>
        <v>D</v>
      </c>
      <c r="W15" s="143"/>
      <c r="X15" s="143"/>
      <c r="Y15" s="143"/>
      <c r="Z15" s="41"/>
      <c r="AA15" s="75"/>
      <c r="AB15" s="41"/>
      <c r="AC15" s="75"/>
    </row>
    <row r="16" spans="1:29" ht="15" x14ac:dyDescent="0.25">
      <c r="A16" s="121" t="s">
        <v>99</v>
      </c>
      <c r="B16" s="122" t="s">
        <v>100</v>
      </c>
      <c r="C16" s="113"/>
      <c r="D16" s="111"/>
      <c r="E16" s="114"/>
      <c r="F16" s="114"/>
      <c r="G16" s="114"/>
      <c r="H16" s="114"/>
      <c r="I16" s="114"/>
      <c r="J16" s="114"/>
      <c r="K16" s="114"/>
      <c r="L16" s="114">
        <v>15</v>
      </c>
      <c r="M16" s="114"/>
      <c r="N16" s="114"/>
      <c r="O16" s="113">
        <v>14</v>
      </c>
      <c r="P16" s="111">
        <v>6</v>
      </c>
      <c r="Q16" s="114"/>
      <c r="R16" s="113"/>
      <c r="S16" s="114">
        <v>20</v>
      </c>
      <c r="T16" s="80">
        <f t="shared" si="1"/>
        <v>55</v>
      </c>
      <c r="U16" s="77" t="str">
        <f t="shared" si="0"/>
        <v>E</v>
      </c>
      <c r="W16" s="143"/>
      <c r="X16" s="143"/>
      <c r="Y16" s="143"/>
      <c r="Z16" s="41"/>
      <c r="AA16" s="75"/>
      <c r="AB16" s="41"/>
      <c r="AC16" s="75"/>
    </row>
    <row r="17" spans="1:29" ht="15" x14ac:dyDescent="0.25">
      <c r="A17" s="121" t="s">
        <v>101</v>
      </c>
      <c r="B17" s="122" t="s">
        <v>102</v>
      </c>
      <c r="C17" s="113"/>
      <c r="D17" s="112"/>
      <c r="E17" s="114"/>
      <c r="F17" s="114"/>
      <c r="G17" s="114"/>
      <c r="H17" s="114"/>
      <c r="I17" s="114"/>
      <c r="J17" s="114"/>
      <c r="K17" s="114"/>
      <c r="L17" s="114">
        <v>24</v>
      </c>
      <c r="M17" s="114"/>
      <c r="N17" s="114"/>
      <c r="O17" s="113">
        <v>15</v>
      </c>
      <c r="P17" s="118">
        <v>17</v>
      </c>
      <c r="Q17" s="114"/>
      <c r="R17" s="114"/>
      <c r="S17" s="114"/>
      <c r="T17" s="80">
        <f t="shared" si="1"/>
        <v>56</v>
      </c>
      <c r="U17" s="77" t="str">
        <f t="shared" si="0"/>
        <v>E</v>
      </c>
      <c r="W17" s="143"/>
      <c r="X17" s="143"/>
      <c r="Y17" s="143"/>
      <c r="Z17" s="41"/>
      <c r="AA17" s="75"/>
      <c r="AB17" s="41"/>
      <c r="AC17" s="75"/>
    </row>
    <row r="18" spans="1:29" ht="15" x14ac:dyDescent="0.25">
      <c r="A18" s="121" t="s">
        <v>103</v>
      </c>
      <c r="B18" s="122" t="s">
        <v>57</v>
      </c>
      <c r="C18" s="113"/>
      <c r="D18" s="11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3">
        <v>11</v>
      </c>
      <c r="P18" s="118">
        <v>12</v>
      </c>
      <c r="Q18" s="114"/>
      <c r="R18" s="114"/>
      <c r="S18" s="114"/>
      <c r="T18" s="80">
        <f t="shared" si="1"/>
        <v>23</v>
      </c>
      <c r="U18" s="77" t="str">
        <f t="shared" si="0"/>
        <v>F</v>
      </c>
      <c r="W18" s="143"/>
      <c r="X18" s="143"/>
      <c r="Y18" s="143"/>
      <c r="Z18" s="41"/>
      <c r="AA18" s="75"/>
      <c r="AB18" s="41"/>
      <c r="AC18" s="75"/>
    </row>
    <row r="19" spans="1:29" ht="15" x14ac:dyDescent="0.25">
      <c r="A19" s="121" t="s">
        <v>104</v>
      </c>
      <c r="B19" s="122" t="s">
        <v>105</v>
      </c>
      <c r="C19" s="113"/>
      <c r="D19" s="111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3"/>
      <c r="P19" s="111"/>
      <c r="Q19" s="114"/>
      <c r="R19" s="113"/>
      <c r="S19" s="114"/>
      <c r="T19" s="80">
        <f t="shared" si="1"/>
        <v>0</v>
      </c>
      <c r="U19" s="77" t="str">
        <f t="shared" si="0"/>
        <v>-</v>
      </c>
      <c r="W19" s="143"/>
      <c r="X19" s="143"/>
      <c r="Y19" s="143"/>
      <c r="Z19" s="41"/>
      <c r="AA19" s="75"/>
      <c r="AB19" s="41"/>
      <c r="AC19" s="75"/>
    </row>
    <row r="20" spans="1:29" ht="15" x14ac:dyDescent="0.25">
      <c r="A20" s="121" t="s">
        <v>106</v>
      </c>
      <c r="B20" s="122" t="s">
        <v>107</v>
      </c>
      <c r="C20" s="81"/>
      <c r="D20" s="107"/>
      <c r="E20" s="79"/>
      <c r="F20" s="79"/>
      <c r="G20" s="79"/>
      <c r="H20" s="79"/>
      <c r="I20" s="79"/>
      <c r="J20" s="79"/>
      <c r="K20" s="79"/>
      <c r="L20" s="79">
        <v>15</v>
      </c>
      <c r="M20" s="79"/>
      <c r="N20" s="79"/>
      <c r="O20" s="81">
        <v>15</v>
      </c>
      <c r="P20" s="99">
        <v>13</v>
      </c>
      <c r="Q20" s="79"/>
      <c r="R20" s="79"/>
      <c r="S20" s="79">
        <v>8</v>
      </c>
      <c r="T20" s="80">
        <f t="shared" si="1"/>
        <v>51</v>
      </c>
      <c r="U20" s="77" t="str">
        <f t="shared" si="0"/>
        <v>E</v>
      </c>
      <c r="W20" s="143"/>
      <c r="X20" s="143"/>
      <c r="Y20" s="143"/>
      <c r="Z20" s="41"/>
      <c r="AA20" s="75"/>
      <c r="AB20" s="41"/>
      <c r="AC20" s="75"/>
    </row>
    <row r="21" spans="1:29" ht="15" x14ac:dyDescent="0.25">
      <c r="A21" s="121" t="s">
        <v>108</v>
      </c>
      <c r="B21" s="122" t="s">
        <v>109</v>
      </c>
      <c r="C21" s="81"/>
      <c r="D21" s="10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>
        <v>2</v>
      </c>
      <c r="P21" s="99">
        <v>4</v>
      </c>
      <c r="Q21" s="79"/>
      <c r="R21" s="79"/>
      <c r="S21" s="79"/>
      <c r="T21" s="80">
        <f t="shared" si="1"/>
        <v>6</v>
      </c>
      <c r="U21" s="77" t="str">
        <f t="shared" si="0"/>
        <v>F</v>
      </c>
      <c r="W21" s="143"/>
      <c r="X21" s="143"/>
      <c r="Y21" s="143"/>
      <c r="Z21" s="41"/>
      <c r="AA21" s="75"/>
      <c r="AB21" s="41"/>
      <c r="AC21" s="75"/>
    </row>
    <row r="22" spans="1:29" ht="15" x14ac:dyDescent="0.25">
      <c r="A22" s="121" t="s">
        <v>110</v>
      </c>
      <c r="B22" s="122" t="s">
        <v>111</v>
      </c>
      <c r="C22" s="81"/>
      <c r="D22" s="107"/>
      <c r="E22" s="79"/>
      <c r="F22" s="79"/>
      <c r="G22" s="79"/>
      <c r="H22" s="79"/>
      <c r="I22" s="79"/>
      <c r="J22" s="79"/>
      <c r="K22" s="79"/>
      <c r="L22" s="79">
        <v>15</v>
      </c>
      <c r="M22" s="79"/>
      <c r="N22" s="79"/>
      <c r="O22" s="81">
        <v>6</v>
      </c>
      <c r="P22" s="99">
        <v>4</v>
      </c>
      <c r="Q22" s="79"/>
      <c r="R22" s="79"/>
      <c r="S22" s="79">
        <v>18</v>
      </c>
      <c r="T22" s="80">
        <f t="shared" si="1"/>
        <v>43</v>
      </c>
      <c r="U22" s="77" t="str">
        <f t="shared" si="0"/>
        <v>F</v>
      </c>
      <c r="W22" s="143"/>
      <c r="X22" s="143"/>
      <c r="Y22" s="143"/>
      <c r="Z22" s="41"/>
      <c r="AA22" s="75"/>
      <c r="AB22" s="41"/>
      <c r="AC22" s="75"/>
    </row>
    <row r="23" spans="1:29" ht="15" x14ac:dyDescent="0.25">
      <c r="A23" s="121" t="s">
        <v>112</v>
      </c>
      <c r="B23" s="122" t="s">
        <v>113</v>
      </c>
      <c r="C23" s="8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81"/>
      <c r="P23" s="106">
        <v>2</v>
      </c>
      <c r="Q23" s="107"/>
      <c r="R23" s="106"/>
      <c r="S23" s="107"/>
      <c r="T23" s="80">
        <f t="shared" si="1"/>
        <v>2</v>
      </c>
      <c r="U23" s="77" t="str">
        <f t="shared" si="0"/>
        <v>F</v>
      </c>
      <c r="W23" s="143"/>
      <c r="X23" s="143"/>
      <c r="Y23" s="143"/>
      <c r="Z23" s="41"/>
      <c r="AA23" s="75"/>
      <c r="AB23" s="41"/>
      <c r="AC23" s="75"/>
    </row>
    <row r="24" spans="1:29" ht="15" x14ac:dyDescent="0.25">
      <c r="A24" s="121" t="s">
        <v>114</v>
      </c>
      <c r="B24" s="122" t="s">
        <v>115</v>
      </c>
      <c r="C24" s="81"/>
      <c r="D24" s="107"/>
      <c r="E24" s="79"/>
      <c r="F24" s="79"/>
      <c r="G24" s="79"/>
      <c r="H24" s="79"/>
      <c r="I24" s="79"/>
      <c r="J24" s="79"/>
      <c r="K24" s="79"/>
      <c r="L24" s="79">
        <v>16</v>
      </c>
      <c r="M24" s="79"/>
      <c r="N24" s="79"/>
      <c r="O24" s="81">
        <v>13</v>
      </c>
      <c r="P24" s="99">
        <v>15</v>
      </c>
      <c r="Q24" s="79"/>
      <c r="R24" s="79"/>
      <c r="S24" s="79">
        <v>10</v>
      </c>
      <c r="T24" s="80">
        <f t="shared" si="1"/>
        <v>54</v>
      </c>
      <c r="U24" s="77" t="str">
        <f t="shared" si="0"/>
        <v>E</v>
      </c>
      <c r="W24" s="143"/>
      <c r="X24" s="143"/>
      <c r="Y24" s="143"/>
      <c r="Z24" s="41"/>
      <c r="AA24" s="75"/>
      <c r="AB24" s="41"/>
      <c r="AC24" s="75"/>
    </row>
    <row r="25" spans="1:29" ht="15" x14ac:dyDescent="0.25">
      <c r="A25" s="121" t="s">
        <v>116</v>
      </c>
      <c r="B25" s="122" t="s">
        <v>117</v>
      </c>
      <c r="C25" s="81"/>
      <c r="D25" s="10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10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43"/>
      <c r="X25" s="143"/>
      <c r="Y25" s="143"/>
      <c r="Z25" s="41"/>
      <c r="AA25" s="75"/>
      <c r="AB25" s="41"/>
      <c r="AC25" s="75"/>
    </row>
    <row r="26" spans="1:29" ht="15" x14ac:dyDescent="0.25">
      <c r="A26" s="121" t="s">
        <v>118</v>
      </c>
      <c r="B26" s="122" t="s">
        <v>119</v>
      </c>
      <c r="C26" s="81"/>
      <c r="D26" s="107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99"/>
      <c r="Q26" s="79"/>
      <c r="R26" s="79"/>
      <c r="S26" s="79"/>
      <c r="T26" s="80">
        <f t="shared" si="1"/>
        <v>0</v>
      </c>
      <c r="U26" s="77" t="str">
        <f t="shared" si="0"/>
        <v>-</v>
      </c>
      <c r="W26" s="143"/>
      <c r="X26" s="143"/>
      <c r="Y26" s="143"/>
      <c r="Z26" s="41"/>
      <c r="AA26" s="75"/>
      <c r="AB26" s="41"/>
      <c r="AC26" s="75"/>
    </row>
    <row r="27" spans="1:29" ht="15" x14ac:dyDescent="0.25">
      <c r="A27" s="121" t="s">
        <v>120</v>
      </c>
      <c r="B27" s="122" t="s">
        <v>121</v>
      </c>
      <c r="C27" s="81"/>
      <c r="D27" s="107"/>
      <c r="E27" s="79"/>
      <c r="F27" s="79"/>
      <c r="G27" s="79"/>
      <c r="H27" s="79"/>
      <c r="I27" s="79"/>
      <c r="J27" s="79"/>
      <c r="K27" s="79"/>
      <c r="L27" s="79">
        <v>15</v>
      </c>
      <c r="M27" s="79"/>
      <c r="N27" s="79"/>
      <c r="O27" s="81">
        <v>10</v>
      </c>
      <c r="P27" s="99">
        <v>5</v>
      </c>
      <c r="Q27" s="79"/>
      <c r="R27" s="79"/>
      <c r="S27" s="79">
        <v>0</v>
      </c>
      <c r="T27" s="80">
        <f t="shared" si="1"/>
        <v>30</v>
      </c>
      <c r="U27" s="77" t="str">
        <f t="shared" si="0"/>
        <v>F</v>
      </c>
      <c r="W27" s="143"/>
      <c r="X27" s="143"/>
      <c r="Y27" s="143"/>
      <c r="Z27" s="41"/>
      <c r="AA27" s="75"/>
      <c r="AB27" s="41"/>
      <c r="AC27" s="75"/>
    </row>
    <row r="28" spans="1:29" ht="15" x14ac:dyDescent="0.25">
      <c r="A28" s="121" t="s">
        <v>122</v>
      </c>
      <c r="B28" s="122" t="s">
        <v>123</v>
      </c>
      <c r="C28" s="81"/>
      <c r="D28" s="10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99"/>
      <c r="Q28" s="79"/>
      <c r="R28" s="79"/>
      <c r="S28" s="79"/>
      <c r="T28" s="80">
        <f t="shared" si="1"/>
        <v>0</v>
      </c>
      <c r="U28" s="77" t="str">
        <f t="shared" si="0"/>
        <v>-</v>
      </c>
      <c r="W28" s="143"/>
      <c r="X28" s="143"/>
      <c r="Y28" s="143"/>
      <c r="Z28" s="41"/>
      <c r="AA28" s="75"/>
      <c r="AB28" s="41"/>
      <c r="AC28" s="75"/>
    </row>
    <row r="29" spans="1:29" ht="15" x14ac:dyDescent="0.25">
      <c r="A29" s="121" t="s">
        <v>124</v>
      </c>
      <c r="B29" s="122" t="s">
        <v>125</v>
      </c>
      <c r="C29" s="81"/>
      <c r="D29" s="10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>
        <v>18</v>
      </c>
      <c r="P29" s="99">
        <v>20</v>
      </c>
      <c r="Q29" s="79"/>
      <c r="R29" s="79"/>
      <c r="S29" s="79">
        <v>12</v>
      </c>
      <c r="T29" s="80">
        <f t="shared" si="1"/>
        <v>50</v>
      </c>
      <c r="U29" s="77" t="str">
        <f t="shared" si="0"/>
        <v>E</v>
      </c>
      <c r="W29" s="143"/>
      <c r="X29" s="143"/>
      <c r="Y29" s="143"/>
      <c r="Z29" s="41"/>
      <c r="AA29" s="75"/>
      <c r="AB29" s="41"/>
      <c r="AC29" s="75"/>
    </row>
    <row r="30" spans="1:29" ht="15" x14ac:dyDescent="0.25">
      <c r="A30" s="121" t="s">
        <v>126</v>
      </c>
      <c r="B30" s="122" t="s">
        <v>127</v>
      </c>
      <c r="C30" s="81"/>
      <c r="D30" s="107"/>
      <c r="E30" s="79"/>
      <c r="F30" s="79"/>
      <c r="G30" s="79"/>
      <c r="H30" s="79"/>
      <c r="I30" s="79"/>
      <c r="J30" s="79"/>
      <c r="K30" s="79"/>
      <c r="L30" s="79">
        <v>15</v>
      </c>
      <c r="M30" s="79"/>
      <c r="N30" s="79"/>
      <c r="O30" s="81">
        <v>7</v>
      </c>
      <c r="P30" s="99">
        <v>17</v>
      </c>
      <c r="Q30" s="79"/>
      <c r="R30" s="79"/>
      <c r="S30" s="79">
        <v>12</v>
      </c>
      <c r="T30" s="80">
        <f t="shared" si="1"/>
        <v>51</v>
      </c>
      <c r="U30" s="77" t="str">
        <f t="shared" si="0"/>
        <v>E</v>
      </c>
      <c r="W30" s="143"/>
      <c r="X30" s="143"/>
      <c r="Y30" s="143"/>
      <c r="Z30" s="41"/>
      <c r="AA30" s="75"/>
      <c r="AB30" s="41"/>
      <c r="AC30" s="75"/>
    </row>
    <row r="31" spans="1:29" ht="15" x14ac:dyDescent="0.25">
      <c r="A31" s="121" t="s">
        <v>128</v>
      </c>
      <c r="B31" s="122" t="s">
        <v>129</v>
      </c>
      <c r="C31" s="81"/>
      <c r="D31" s="10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>
        <v>10</v>
      </c>
      <c r="P31" s="106">
        <v>6</v>
      </c>
      <c r="Q31" s="79"/>
      <c r="R31" s="81"/>
      <c r="S31" s="79"/>
      <c r="T31" s="80">
        <f t="shared" si="1"/>
        <v>16</v>
      </c>
      <c r="U31" s="77" t="str">
        <f t="shared" si="0"/>
        <v>F</v>
      </c>
      <c r="W31" s="143"/>
      <c r="X31" s="143"/>
      <c r="Y31" s="143"/>
      <c r="Z31" s="41"/>
      <c r="AA31" s="75"/>
      <c r="AB31" s="41"/>
      <c r="AC31" s="75"/>
    </row>
    <row r="32" spans="1:29" ht="15" x14ac:dyDescent="0.25">
      <c r="A32" s="121" t="s">
        <v>130</v>
      </c>
      <c r="B32" s="122" t="s">
        <v>131</v>
      </c>
      <c r="C32" s="81"/>
      <c r="D32" s="106"/>
      <c r="E32" s="79"/>
      <c r="F32" s="79"/>
      <c r="G32" s="79"/>
      <c r="H32" s="79"/>
      <c r="I32" s="79"/>
      <c r="J32" s="79"/>
      <c r="K32" s="79"/>
      <c r="L32" s="79">
        <v>20</v>
      </c>
      <c r="M32" s="79"/>
      <c r="N32" s="79"/>
      <c r="O32" s="81">
        <v>19</v>
      </c>
      <c r="P32" s="106">
        <v>19</v>
      </c>
      <c r="Q32" s="79"/>
      <c r="R32" s="81"/>
      <c r="S32" s="79"/>
      <c r="T32" s="80">
        <f t="shared" ref="T32:T57" si="2">SUM(C32:Q32)+MAX(R32:S32)</f>
        <v>58</v>
      </c>
      <c r="U32" s="77" t="str">
        <f t="shared" si="0"/>
        <v>E</v>
      </c>
      <c r="W32" s="143"/>
      <c r="X32" s="143"/>
      <c r="Y32" s="143"/>
      <c r="Z32" s="41"/>
      <c r="AA32" s="75"/>
      <c r="AB32" s="41"/>
      <c r="AC32" s="75"/>
    </row>
    <row r="33" spans="1:29" ht="15" x14ac:dyDescent="0.25">
      <c r="A33" s="121" t="s">
        <v>132</v>
      </c>
      <c r="B33" s="122" t="s">
        <v>133</v>
      </c>
      <c r="C33" s="81"/>
      <c r="D33" s="107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99">
        <v>4</v>
      </c>
      <c r="Q33" s="79"/>
      <c r="R33" s="79"/>
      <c r="S33" s="79"/>
      <c r="T33" s="80">
        <f t="shared" si="2"/>
        <v>4</v>
      </c>
      <c r="U33" s="77" t="str">
        <f t="shared" si="0"/>
        <v>F</v>
      </c>
      <c r="W33" s="143"/>
      <c r="X33" s="143"/>
      <c r="Y33" s="143"/>
      <c r="Z33" s="41"/>
      <c r="AA33" s="75"/>
      <c r="AB33" s="41"/>
      <c r="AC33" s="75"/>
    </row>
    <row r="34" spans="1:29" ht="15" x14ac:dyDescent="0.25">
      <c r="A34" s="121" t="s">
        <v>51</v>
      </c>
      <c r="B34" s="122" t="s">
        <v>52</v>
      </c>
      <c r="C34" s="81"/>
      <c r="D34" s="10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>
        <v>10</v>
      </c>
      <c r="P34" s="106">
        <v>2</v>
      </c>
      <c r="Q34" s="79"/>
      <c r="R34" s="81"/>
      <c r="S34" s="79"/>
      <c r="T34" s="80">
        <f t="shared" si="2"/>
        <v>12</v>
      </c>
      <c r="U34" s="77" t="str">
        <f t="shared" si="0"/>
        <v>F</v>
      </c>
      <c r="W34" s="143"/>
      <c r="X34" s="143"/>
      <c r="Y34" s="143"/>
      <c r="Z34" s="41"/>
      <c r="AA34" s="75"/>
      <c r="AB34" s="41"/>
      <c r="AC34" s="75"/>
    </row>
    <row r="35" spans="1:29" ht="15" x14ac:dyDescent="0.25">
      <c r="A35" s="121" t="s">
        <v>134</v>
      </c>
      <c r="B35" s="122" t="s">
        <v>135</v>
      </c>
      <c r="C35" s="81"/>
      <c r="D35" s="107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99">
        <v>0</v>
      </c>
      <c r="Q35" s="79"/>
      <c r="R35" s="79"/>
      <c r="S35" s="79"/>
      <c r="T35" s="80">
        <f t="shared" si="2"/>
        <v>0</v>
      </c>
      <c r="U35" s="77" t="str">
        <f t="shared" si="0"/>
        <v>-</v>
      </c>
      <c r="W35" s="143"/>
      <c r="X35" s="143"/>
      <c r="Y35" s="143"/>
      <c r="Z35" s="41"/>
      <c r="AA35" s="75"/>
      <c r="AB35" s="41"/>
      <c r="AC35" s="75"/>
    </row>
    <row r="36" spans="1:29" ht="15" x14ac:dyDescent="0.25">
      <c r="A36" s="121" t="s">
        <v>53</v>
      </c>
      <c r="B36" s="122" t="s">
        <v>54</v>
      </c>
      <c r="C36" s="81"/>
      <c r="D36" s="10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>
        <v>9</v>
      </c>
      <c r="P36" s="106"/>
      <c r="Q36" s="79"/>
      <c r="R36" s="81"/>
      <c r="S36" s="79"/>
      <c r="T36" s="80">
        <f t="shared" si="2"/>
        <v>9</v>
      </c>
      <c r="U36" s="77" t="str">
        <f t="shared" si="0"/>
        <v>F</v>
      </c>
      <c r="W36" s="143"/>
      <c r="X36" s="143"/>
      <c r="Y36" s="143"/>
      <c r="Z36" s="41"/>
      <c r="AA36" s="75"/>
      <c r="AB36" s="41"/>
      <c r="AC36" s="75"/>
    </row>
    <row r="37" spans="1:29" ht="15" x14ac:dyDescent="0.25">
      <c r="A37" s="121" t="s">
        <v>136</v>
      </c>
      <c r="B37" s="122" t="s">
        <v>137</v>
      </c>
      <c r="C37" s="81"/>
      <c r="D37" s="10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>
        <v>12</v>
      </c>
      <c r="P37" s="106"/>
      <c r="Q37" s="79"/>
      <c r="R37" s="81"/>
      <c r="S37" s="79"/>
      <c r="T37" s="80">
        <f t="shared" si="2"/>
        <v>12</v>
      </c>
      <c r="U37" s="77" t="str">
        <f t="shared" si="0"/>
        <v>F</v>
      </c>
      <c r="W37" s="143"/>
      <c r="X37" s="143"/>
      <c r="Y37" s="143"/>
      <c r="Z37" s="41"/>
      <c r="AA37" s="75"/>
      <c r="AB37" s="41"/>
      <c r="AC37" s="75"/>
    </row>
    <row r="38" spans="1:29" ht="15" x14ac:dyDescent="0.25">
      <c r="A38" s="121" t="s">
        <v>55</v>
      </c>
      <c r="B38" s="122" t="s">
        <v>56</v>
      </c>
      <c r="C38" s="81"/>
      <c r="D38" s="107"/>
      <c r="E38" s="79"/>
      <c r="F38" s="79"/>
      <c r="G38" s="79"/>
      <c r="H38" s="79"/>
      <c r="I38" s="79"/>
      <c r="J38" s="79"/>
      <c r="K38" s="79"/>
      <c r="L38" s="79">
        <v>12</v>
      </c>
      <c r="M38" s="79"/>
      <c r="N38" s="79"/>
      <c r="O38" s="81">
        <v>12</v>
      </c>
      <c r="P38" s="99">
        <v>10</v>
      </c>
      <c r="Q38" s="79"/>
      <c r="R38" s="79">
        <v>17</v>
      </c>
      <c r="S38" s="79"/>
      <c r="T38" s="80">
        <f t="shared" si="2"/>
        <v>51</v>
      </c>
      <c r="U38" s="77" t="str">
        <f t="shared" si="0"/>
        <v>E</v>
      </c>
      <c r="W38" s="143"/>
      <c r="X38" s="143"/>
      <c r="Y38" s="143"/>
      <c r="Z38" s="41"/>
      <c r="AA38" s="75"/>
      <c r="AB38" s="41"/>
      <c r="AC38" s="75"/>
    </row>
    <row r="39" spans="1:29" ht="15" x14ac:dyDescent="0.25">
      <c r="A39" s="121" t="s">
        <v>138</v>
      </c>
      <c r="B39" s="122" t="s">
        <v>139</v>
      </c>
      <c r="C39" s="81"/>
      <c r="D39" s="10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10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43"/>
      <c r="X39" s="143"/>
      <c r="Y39" s="143"/>
      <c r="Z39" s="41"/>
      <c r="AA39" s="75"/>
      <c r="AB39" s="41"/>
      <c r="AC39" s="75"/>
    </row>
    <row r="40" spans="1:29" ht="15" x14ac:dyDescent="0.25">
      <c r="A40" s="121" t="s">
        <v>58</v>
      </c>
      <c r="B40" s="122" t="s">
        <v>59</v>
      </c>
      <c r="C40" s="81"/>
      <c r="D40" s="107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99"/>
      <c r="Q40" s="79"/>
      <c r="R40" s="79"/>
      <c r="S40" s="79"/>
      <c r="T40" s="80">
        <f t="shared" si="2"/>
        <v>0</v>
      </c>
      <c r="U40" s="77" t="str">
        <f t="shared" si="0"/>
        <v>-</v>
      </c>
      <c r="W40" s="143"/>
      <c r="X40" s="143"/>
      <c r="Y40" s="143"/>
      <c r="Z40" s="41"/>
      <c r="AA40" s="75"/>
      <c r="AB40" s="41"/>
      <c r="AC40" s="75"/>
    </row>
    <row r="41" spans="1:29" ht="15" x14ac:dyDescent="0.25">
      <c r="A41" s="121" t="s">
        <v>140</v>
      </c>
      <c r="B41" s="122" t="s">
        <v>141</v>
      </c>
      <c r="C41" s="81"/>
      <c r="D41" s="106"/>
      <c r="E41" s="79"/>
      <c r="F41" s="79"/>
      <c r="G41" s="79"/>
      <c r="H41" s="79"/>
      <c r="I41" s="79"/>
      <c r="J41" s="79"/>
      <c r="K41" s="79"/>
      <c r="L41" s="79">
        <v>24</v>
      </c>
      <c r="M41" s="79"/>
      <c r="N41" s="79"/>
      <c r="O41" s="81">
        <v>18</v>
      </c>
      <c r="P41" s="106">
        <v>11</v>
      </c>
      <c r="Q41" s="79"/>
      <c r="R41" s="81"/>
      <c r="S41" s="79"/>
      <c r="T41" s="80">
        <f t="shared" si="2"/>
        <v>53</v>
      </c>
      <c r="U41" s="77" t="str">
        <f t="shared" si="0"/>
        <v>E</v>
      </c>
      <c r="W41" s="143"/>
      <c r="X41" s="143"/>
      <c r="Y41" s="143"/>
      <c r="Z41" s="41"/>
      <c r="AA41" s="75"/>
      <c r="AB41" s="41"/>
      <c r="AC41" s="75"/>
    </row>
    <row r="42" spans="1:29" ht="15" x14ac:dyDescent="0.25">
      <c r="A42" s="121" t="s">
        <v>60</v>
      </c>
      <c r="B42" s="122" t="s">
        <v>61</v>
      </c>
      <c r="C42" s="81"/>
      <c r="D42" s="107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99"/>
      <c r="Q42" s="79"/>
      <c r="R42" s="79"/>
      <c r="S42" s="79"/>
      <c r="T42" s="80">
        <f t="shared" si="2"/>
        <v>0</v>
      </c>
      <c r="U42" s="77" t="str">
        <f t="shared" si="0"/>
        <v>-</v>
      </c>
      <c r="W42" s="143"/>
      <c r="X42" s="143"/>
      <c r="Y42" s="143"/>
      <c r="Z42" s="41"/>
      <c r="AA42" s="75"/>
      <c r="AB42" s="41"/>
      <c r="AC42" s="75"/>
    </row>
    <row r="43" spans="1:29" ht="15" x14ac:dyDescent="0.25">
      <c r="A43" s="121" t="s">
        <v>62</v>
      </c>
      <c r="B43" s="122" t="s">
        <v>63</v>
      </c>
      <c r="C43" s="81"/>
      <c r="D43" s="10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>
        <v>10</v>
      </c>
      <c r="P43" s="106"/>
      <c r="Q43" s="79"/>
      <c r="R43" s="81"/>
      <c r="S43" s="79"/>
      <c r="T43" s="80">
        <f t="shared" si="2"/>
        <v>10</v>
      </c>
      <c r="U43" s="77" t="str">
        <f t="shared" si="0"/>
        <v>F</v>
      </c>
      <c r="W43" s="143"/>
      <c r="X43" s="143"/>
      <c r="Y43" s="143"/>
      <c r="Z43" s="41"/>
      <c r="AA43" s="75"/>
      <c r="AB43" s="41"/>
      <c r="AC43" s="75"/>
    </row>
    <row r="44" spans="1:29" ht="15" x14ac:dyDescent="0.25">
      <c r="A44" s="121" t="s">
        <v>64</v>
      </c>
      <c r="B44" s="122" t="s">
        <v>65</v>
      </c>
      <c r="C44" s="81"/>
      <c r="D44" s="10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106">
        <v>2</v>
      </c>
      <c r="Q44" s="79"/>
      <c r="R44" s="81"/>
      <c r="S44" s="79"/>
      <c r="T44" s="80">
        <f t="shared" si="2"/>
        <v>2</v>
      </c>
      <c r="U44" s="77" t="str">
        <f t="shared" si="0"/>
        <v>F</v>
      </c>
      <c r="W44" s="143"/>
      <c r="X44" s="143"/>
      <c r="Y44" s="143"/>
      <c r="Z44" s="41"/>
      <c r="AA44" s="75"/>
      <c r="AB44" s="41"/>
      <c r="AC44" s="75"/>
    </row>
    <row r="45" spans="1:29" ht="15" x14ac:dyDescent="0.25">
      <c r="A45" s="121" t="s">
        <v>66</v>
      </c>
      <c r="B45" s="122" t="s">
        <v>67</v>
      </c>
      <c r="C45" s="81"/>
      <c r="D45" s="10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>
        <v>11</v>
      </c>
      <c r="P45" s="106">
        <v>16</v>
      </c>
      <c r="Q45" s="79"/>
      <c r="R45" s="81"/>
      <c r="S45" s="79"/>
      <c r="T45" s="80">
        <f t="shared" si="2"/>
        <v>27</v>
      </c>
      <c r="U45" s="77" t="str">
        <f t="shared" si="0"/>
        <v>F</v>
      </c>
      <c r="W45" s="143"/>
      <c r="X45" s="143"/>
      <c r="Y45" s="143"/>
      <c r="Z45" s="41"/>
      <c r="AA45" s="75"/>
      <c r="AB45" s="41"/>
      <c r="AC45" s="75"/>
    </row>
    <row r="46" spans="1:29" ht="15" x14ac:dyDescent="0.25">
      <c r="A46" s="121" t="s">
        <v>68</v>
      </c>
      <c r="B46" s="122" t="s">
        <v>69</v>
      </c>
      <c r="C46" s="81"/>
      <c r="D46" s="107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99"/>
      <c r="Q46" s="79"/>
      <c r="R46" s="79"/>
      <c r="S46" s="79"/>
      <c r="T46" s="80">
        <f t="shared" si="2"/>
        <v>0</v>
      </c>
      <c r="U46" s="77" t="str">
        <f t="shared" si="0"/>
        <v>-</v>
      </c>
      <c r="W46" s="143"/>
      <c r="X46" s="143"/>
      <c r="Y46" s="143"/>
      <c r="Z46" s="41"/>
      <c r="AA46" s="75"/>
      <c r="AB46" s="41"/>
      <c r="AC46" s="75"/>
    </row>
    <row r="47" spans="1:29" ht="15" x14ac:dyDescent="0.25">
      <c r="A47" s="121" t="s">
        <v>142</v>
      </c>
      <c r="B47" s="122" t="s">
        <v>143</v>
      </c>
      <c r="C47" s="81"/>
      <c r="D47" s="107"/>
      <c r="E47" s="79"/>
      <c r="F47" s="79"/>
      <c r="G47" s="79"/>
      <c r="H47" s="79"/>
      <c r="I47" s="79"/>
      <c r="J47" s="79"/>
      <c r="K47" s="79"/>
      <c r="L47" s="79">
        <v>24</v>
      </c>
      <c r="M47" s="79"/>
      <c r="N47" s="79"/>
      <c r="O47" s="81">
        <v>13</v>
      </c>
      <c r="P47" s="99">
        <v>4</v>
      </c>
      <c r="Q47" s="79"/>
      <c r="R47" s="79">
        <v>10</v>
      </c>
      <c r="S47" s="79"/>
      <c r="T47" s="80">
        <f t="shared" si="2"/>
        <v>51</v>
      </c>
      <c r="U47" s="77" t="str">
        <f t="shared" si="0"/>
        <v>E</v>
      </c>
      <c r="W47" s="143"/>
      <c r="X47" s="143"/>
      <c r="Y47" s="143"/>
      <c r="Z47" s="41"/>
      <c r="AA47" s="75"/>
      <c r="AB47" s="41"/>
      <c r="AC47" s="75"/>
    </row>
    <row r="48" spans="1:29" ht="15" x14ac:dyDescent="0.25">
      <c r="A48" s="121" t="s">
        <v>144</v>
      </c>
      <c r="B48" s="122" t="s">
        <v>145</v>
      </c>
      <c r="C48" s="81"/>
      <c r="D48" s="107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99"/>
      <c r="Q48" s="79"/>
      <c r="R48" s="79"/>
      <c r="S48" s="79"/>
      <c r="T48" s="80">
        <f t="shared" si="2"/>
        <v>0</v>
      </c>
      <c r="U48" s="77" t="str">
        <f t="shared" si="0"/>
        <v>-</v>
      </c>
      <c r="W48" s="143"/>
      <c r="X48" s="143"/>
      <c r="Y48" s="143"/>
      <c r="Z48" s="41"/>
      <c r="AA48" s="75"/>
      <c r="AB48" s="41"/>
      <c r="AC48" s="75"/>
    </row>
    <row r="49" spans="1:29" ht="15" x14ac:dyDescent="0.25">
      <c r="A49" s="121" t="s">
        <v>70</v>
      </c>
      <c r="B49" s="122" t="s">
        <v>71</v>
      </c>
      <c r="C49" s="81"/>
      <c r="D49" s="107"/>
      <c r="E49" s="79"/>
      <c r="F49" s="79"/>
      <c r="G49" s="79"/>
      <c r="H49" s="79"/>
      <c r="I49" s="79"/>
      <c r="J49" s="79"/>
      <c r="K49" s="79"/>
      <c r="L49" s="79">
        <v>14</v>
      </c>
      <c r="M49" s="79"/>
      <c r="N49" s="79"/>
      <c r="O49" s="81">
        <v>12</v>
      </c>
      <c r="P49" s="99">
        <v>10</v>
      </c>
      <c r="Q49" s="79"/>
      <c r="R49" s="79"/>
      <c r="S49" s="79">
        <v>14</v>
      </c>
      <c r="T49" s="80">
        <f t="shared" si="2"/>
        <v>50</v>
      </c>
      <c r="U49" s="77" t="str">
        <f t="shared" si="0"/>
        <v>E</v>
      </c>
      <c r="W49" s="143"/>
      <c r="X49" s="143"/>
      <c r="Y49" s="143"/>
      <c r="Z49" s="41"/>
      <c r="AA49" s="75"/>
      <c r="AB49" s="41"/>
      <c r="AC49" s="75"/>
    </row>
    <row r="50" spans="1:29" ht="15" x14ac:dyDescent="0.25">
      <c r="A50" s="121" t="s">
        <v>72</v>
      </c>
      <c r="B50" s="122" t="s">
        <v>73</v>
      </c>
      <c r="C50" s="81"/>
      <c r="D50" s="107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99"/>
      <c r="Q50" s="79"/>
      <c r="R50" s="79"/>
      <c r="S50" s="79"/>
      <c r="T50" s="80">
        <f t="shared" si="2"/>
        <v>0</v>
      </c>
      <c r="U50" s="77" t="str">
        <f t="shared" si="0"/>
        <v>-</v>
      </c>
      <c r="W50" s="143"/>
      <c r="X50" s="143"/>
      <c r="Y50" s="143"/>
      <c r="Z50" s="41"/>
      <c r="AA50" s="75"/>
      <c r="AB50" s="41"/>
      <c r="AC50" s="75"/>
    </row>
    <row r="51" spans="1:29" ht="15" x14ac:dyDescent="0.25">
      <c r="A51" s="121" t="s">
        <v>74</v>
      </c>
      <c r="B51" s="122" t="s">
        <v>75</v>
      </c>
      <c r="C51" s="81"/>
      <c r="D51" s="107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99"/>
      <c r="Q51" s="79"/>
      <c r="R51" s="79"/>
      <c r="S51" s="79"/>
      <c r="T51" s="80">
        <f t="shared" si="2"/>
        <v>0</v>
      </c>
      <c r="U51" s="77" t="str">
        <f t="shared" si="0"/>
        <v>-</v>
      </c>
      <c r="W51" s="143"/>
      <c r="X51" s="143"/>
      <c r="Y51" s="143"/>
      <c r="Z51" s="41"/>
      <c r="AA51" s="75"/>
      <c r="AB51" s="41"/>
      <c r="AC51" s="75"/>
    </row>
    <row r="52" spans="1:29" ht="15" x14ac:dyDescent="0.25">
      <c r="A52" s="121" t="s">
        <v>76</v>
      </c>
      <c r="B52" s="122" t="s">
        <v>77</v>
      </c>
      <c r="C52" s="81"/>
      <c r="D52" s="107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99"/>
      <c r="Q52" s="79"/>
      <c r="R52" s="81"/>
      <c r="S52" s="79"/>
      <c r="T52" s="80">
        <f t="shared" si="2"/>
        <v>0</v>
      </c>
      <c r="U52" s="77" t="str">
        <f t="shared" si="0"/>
        <v>-</v>
      </c>
      <c r="W52" s="143"/>
      <c r="X52" s="143"/>
      <c r="Y52" s="143"/>
      <c r="Z52" s="41"/>
      <c r="AA52" s="75"/>
      <c r="AB52" s="41"/>
      <c r="AC52" s="75"/>
    </row>
    <row r="53" spans="1:29" ht="15" x14ac:dyDescent="0.25">
      <c r="A53" s="121" t="s">
        <v>146</v>
      </c>
      <c r="B53" s="122" t="s">
        <v>147</v>
      </c>
      <c r="C53" s="81"/>
      <c r="D53" s="107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1"/>
      <c r="P53" s="99"/>
      <c r="Q53" s="114"/>
      <c r="R53" s="114"/>
      <c r="S53" s="114"/>
      <c r="T53" s="80">
        <f t="shared" si="2"/>
        <v>0</v>
      </c>
      <c r="U53" s="77" t="str">
        <f t="shared" si="0"/>
        <v>-</v>
      </c>
      <c r="W53" s="143"/>
      <c r="X53" s="143"/>
      <c r="Y53" s="143"/>
      <c r="Z53" s="41"/>
      <c r="AA53" s="75"/>
      <c r="AB53" s="41"/>
      <c r="AC53" s="75"/>
    </row>
    <row r="54" spans="1:29" ht="15" x14ac:dyDescent="0.25">
      <c r="A54" s="121" t="s">
        <v>78</v>
      </c>
      <c r="B54" s="122" t="s">
        <v>79</v>
      </c>
      <c r="C54" s="81"/>
      <c r="D54" s="107"/>
      <c r="E54" s="79"/>
      <c r="F54" s="79"/>
      <c r="G54" s="79"/>
      <c r="H54" s="79"/>
      <c r="I54" s="79"/>
      <c r="J54" s="79"/>
      <c r="K54" s="79"/>
      <c r="L54" s="79">
        <v>18</v>
      </c>
      <c r="M54" s="79"/>
      <c r="N54" s="79"/>
      <c r="O54" s="81">
        <v>8</v>
      </c>
      <c r="P54" s="99">
        <v>9</v>
      </c>
      <c r="Q54" s="79"/>
      <c r="R54" s="79"/>
      <c r="S54" s="79">
        <v>20</v>
      </c>
      <c r="T54" s="80">
        <f t="shared" si="2"/>
        <v>55</v>
      </c>
      <c r="U54" s="77" t="str">
        <f t="shared" si="0"/>
        <v>E</v>
      </c>
      <c r="W54" s="143"/>
      <c r="X54" s="143"/>
      <c r="Y54" s="143"/>
      <c r="Z54" s="41"/>
      <c r="AA54" s="75"/>
      <c r="AB54" s="41"/>
      <c r="AC54" s="75"/>
    </row>
    <row r="55" spans="1:29" ht="15" x14ac:dyDescent="0.25">
      <c r="A55" s="121" t="s">
        <v>148</v>
      </c>
      <c r="B55" s="122" t="s">
        <v>149</v>
      </c>
      <c r="C55" s="81"/>
      <c r="D55" s="106"/>
      <c r="E55" s="79"/>
      <c r="F55" s="79"/>
      <c r="G55" s="79"/>
      <c r="H55" s="79"/>
      <c r="I55" s="79"/>
      <c r="J55" s="79"/>
      <c r="K55" s="79"/>
      <c r="L55" s="79">
        <v>18</v>
      </c>
      <c r="M55" s="79"/>
      <c r="N55" s="79"/>
      <c r="O55" s="81">
        <v>7</v>
      </c>
      <c r="P55" s="99">
        <v>8</v>
      </c>
      <c r="Q55" s="79"/>
      <c r="R55" s="81">
        <v>17</v>
      </c>
      <c r="S55" s="79"/>
      <c r="T55" s="80">
        <f t="shared" si="2"/>
        <v>50</v>
      </c>
      <c r="U55" s="77" t="str">
        <f t="shared" si="0"/>
        <v>E</v>
      </c>
      <c r="W55" s="143"/>
      <c r="X55" s="143"/>
      <c r="Y55" s="143"/>
      <c r="Z55" s="41"/>
      <c r="AA55" s="75"/>
      <c r="AB55" s="41"/>
      <c r="AC55" s="75"/>
    </row>
    <row r="56" spans="1:29" ht="15" x14ac:dyDescent="0.25">
      <c r="A56" s="121" t="s">
        <v>150</v>
      </c>
      <c r="B56" s="122" t="s">
        <v>151</v>
      </c>
      <c r="C56" s="113"/>
      <c r="D56" s="112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3"/>
      <c r="P56" s="11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43"/>
      <c r="X56" s="143"/>
      <c r="Y56" s="143"/>
      <c r="Z56" s="41"/>
      <c r="AA56" s="75"/>
      <c r="AB56" s="41"/>
      <c r="AC56" s="75"/>
    </row>
    <row r="57" spans="1:29" ht="15" x14ac:dyDescent="0.25">
      <c r="A57" s="121" t="s">
        <v>80</v>
      </c>
      <c r="B57" s="122" t="s">
        <v>81</v>
      </c>
      <c r="C57" s="81"/>
      <c r="D57" s="106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1"/>
      <c r="P57" s="106">
        <v>7</v>
      </c>
      <c r="Q57" s="79"/>
      <c r="R57" s="81"/>
      <c r="S57" s="79"/>
      <c r="T57" s="85">
        <f t="shared" si="2"/>
        <v>7</v>
      </c>
      <c r="U57" s="77" t="str">
        <f t="shared" si="0"/>
        <v>F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 t="s">
        <v>152</v>
      </c>
      <c r="B58" s="122" t="s">
        <v>153</v>
      </c>
      <c r="C58" s="81"/>
      <c r="D58" s="106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1">
        <v>8</v>
      </c>
      <c r="P58" s="106"/>
      <c r="Q58" s="79"/>
      <c r="R58" s="79"/>
      <c r="S58" s="79"/>
      <c r="T58" s="80">
        <f t="shared" ref="T58:T92" si="3">SUM(C58:Q58)+MAX(R58:S58)</f>
        <v>8</v>
      </c>
      <c r="U58" s="77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 t="s">
        <v>154</v>
      </c>
      <c r="B59" s="122" t="s">
        <v>155</v>
      </c>
      <c r="C59" s="78"/>
      <c r="D59" s="83"/>
      <c r="E59" s="79"/>
      <c r="F59" s="79"/>
      <c r="G59" s="79"/>
      <c r="H59" s="79"/>
      <c r="I59" s="79"/>
      <c r="J59" s="79"/>
      <c r="K59" s="79"/>
      <c r="L59" s="79">
        <v>20</v>
      </c>
      <c r="M59" s="79"/>
      <c r="N59" s="79"/>
      <c r="O59" s="78">
        <v>8</v>
      </c>
      <c r="P59" s="99">
        <v>3</v>
      </c>
      <c r="Q59" s="79"/>
      <c r="R59" s="79">
        <v>22</v>
      </c>
      <c r="S59" s="79"/>
      <c r="T59" s="80">
        <f t="shared" si="3"/>
        <v>53</v>
      </c>
      <c r="U59" s="77" t="str">
        <f t="shared" si="0"/>
        <v>E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 t="s">
        <v>82</v>
      </c>
      <c r="B60" s="122" t="s">
        <v>83</v>
      </c>
      <c r="C60" s="78"/>
      <c r="D60" s="81"/>
      <c r="E60" s="79"/>
      <c r="F60" s="79"/>
      <c r="G60" s="79"/>
      <c r="H60" s="79"/>
      <c r="I60" s="79"/>
      <c r="J60" s="79"/>
      <c r="K60" s="79"/>
      <c r="L60" s="79">
        <v>20</v>
      </c>
      <c r="M60" s="79"/>
      <c r="N60" s="79"/>
      <c r="O60" s="78">
        <v>8</v>
      </c>
      <c r="P60" s="81">
        <v>11</v>
      </c>
      <c r="Q60" s="79"/>
      <c r="R60" s="81">
        <v>22</v>
      </c>
      <c r="S60" s="79"/>
      <c r="T60" s="80">
        <f t="shared" si="3"/>
        <v>61</v>
      </c>
      <c r="U60" s="77" t="str">
        <f t="shared" si="0"/>
        <v>D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22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22"/>
      <c r="C62" s="78"/>
      <c r="D62" s="83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99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4"/>
      <c r="B63" s="94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2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4"/>
      <c r="B64" s="94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4"/>
      <c r="B65" s="94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4"/>
      <c r="B66" s="94"/>
      <c r="C66" s="84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4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4"/>
      <c r="B67" s="94"/>
      <c r="C67" s="78"/>
      <c r="D67" s="83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4"/>
      <c r="B68" s="94"/>
      <c r="C68" s="84"/>
      <c r="D68" s="83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4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4"/>
      <c r="B69" s="94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4"/>
      <c r="B70" s="94"/>
      <c r="C70" s="78"/>
      <c r="D70" s="83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4"/>
      <c r="B71" s="94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4"/>
      <c r="B72" s="94"/>
      <c r="C72" s="84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4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5"/>
      <c r="B73" s="115"/>
      <c r="C73" s="116"/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6"/>
      <c r="P73" s="113"/>
      <c r="Q73" s="114"/>
      <c r="R73" s="113"/>
      <c r="S73" s="114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5"/>
      <c r="B74" s="115"/>
      <c r="C74" s="117"/>
      <c r="D74" s="11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3"/>
      <c r="Q74" s="114"/>
      <c r="R74" s="113"/>
      <c r="S74" s="114"/>
      <c r="T74" s="80">
        <f t="shared" si="3"/>
        <v>0</v>
      </c>
      <c r="U74" s="77" t="str">
        <f t="shared" si="4"/>
        <v>-</v>
      </c>
    </row>
    <row r="75" spans="1:29" x14ac:dyDescent="0.2">
      <c r="A75" s="115"/>
      <c r="B75" s="115"/>
      <c r="C75" s="117"/>
      <c r="D75" s="11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7"/>
      <c r="P75" s="113"/>
      <c r="Q75" s="114"/>
      <c r="R75" s="113"/>
      <c r="S75" s="114"/>
      <c r="T75" s="80">
        <f t="shared" si="3"/>
        <v>0</v>
      </c>
      <c r="U75" s="77" t="str">
        <f t="shared" si="4"/>
        <v>-</v>
      </c>
    </row>
    <row r="76" spans="1:29" x14ac:dyDescent="0.2">
      <c r="A76" s="115"/>
      <c r="B76" s="115"/>
      <c r="C76" s="117"/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3"/>
      <c r="Q76" s="114"/>
      <c r="R76" s="113"/>
      <c r="S76" s="114"/>
      <c r="T76" s="80">
        <f t="shared" si="3"/>
        <v>0</v>
      </c>
      <c r="U76" s="77" t="str">
        <f t="shared" si="4"/>
        <v>-</v>
      </c>
    </row>
    <row r="77" spans="1:29" x14ac:dyDescent="0.2">
      <c r="A77" s="94"/>
      <c r="B77" s="94"/>
      <c r="C77" s="84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4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5"/>
      <c r="B78" s="115"/>
      <c r="C78" s="117"/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7"/>
      <c r="P78" s="113"/>
      <c r="Q78" s="114"/>
      <c r="R78" s="113"/>
      <c r="S78" s="114"/>
      <c r="T78" s="80">
        <f t="shared" si="3"/>
        <v>0</v>
      </c>
      <c r="U78" s="77" t="str">
        <f t="shared" si="4"/>
        <v>-</v>
      </c>
    </row>
    <row r="79" spans="1:29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10"/>
      <c r="P79" s="112"/>
      <c r="Q79" s="108"/>
      <c r="R79" s="113"/>
      <c r="S79" s="115"/>
      <c r="T79" s="80">
        <f t="shared" si="3"/>
        <v>0</v>
      </c>
      <c r="U79" s="77" t="str">
        <f t="shared" si="4"/>
        <v>-</v>
      </c>
    </row>
    <row r="80" spans="1:29" x14ac:dyDescent="0.2">
      <c r="A80" s="108"/>
      <c r="B80" s="108"/>
      <c r="C80" s="110"/>
      <c r="D80" s="11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0"/>
      <c r="P80" s="111"/>
      <c r="Q80" s="112"/>
      <c r="R80" s="113"/>
      <c r="S80" s="114"/>
      <c r="T80" s="80">
        <f t="shared" si="3"/>
        <v>0</v>
      </c>
      <c r="U80" s="77" t="str">
        <f t="shared" si="4"/>
        <v>-</v>
      </c>
    </row>
    <row r="81" spans="1:21" x14ac:dyDescent="0.2">
      <c r="A81" s="108"/>
      <c r="B81" s="108"/>
      <c r="C81" s="118"/>
      <c r="D81" s="11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0"/>
      <c r="P81" s="111"/>
      <c r="Q81" s="112"/>
      <c r="R81" s="113"/>
      <c r="S81" s="114"/>
      <c r="T81" s="80">
        <f t="shared" si="3"/>
        <v>0</v>
      </c>
      <c r="U81" s="77" t="str">
        <f t="shared" si="4"/>
        <v>-</v>
      </c>
    </row>
    <row r="82" spans="1:21" x14ac:dyDescent="0.2">
      <c r="A82" s="108"/>
      <c r="B82" s="109"/>
      <c r="C82" s="110"/>
      <c r="D82" s="11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0"/>
      <c r="P82" s="111"/>
      <c r="Q82" s="112"/>
      <c r="R82" s="113"/>
      <c r="S82" s="114"/>
      <c r="T82" s="80">
        <f t="shared" si="3"/>
        <v>0</v>
      </c>
      <c r="U82" s="77" t="str">
        <f t="shared" si="4"/>
        <v>-</v>
      </c>
    </row>
    <row r="83" spans="1:21" x14ac:dyDescent="0.2">
      <c r="A83" s="104"/>
      <c r="B83" s="104"/>
      <c r="C83" s="9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5"/>
      <c r="P83" s="99"/>
      <c r="Q83" s="107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4"/>
      <c r="B84" s="104"/>
      <c r="C84" s="105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5"/>
      <c r="P84" s="99"/>
      <c r="Q84" s="107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0"/>
      <c r="B85" s="101"/>
      <c r="C85" s="102"/>
      <c r="D85" s="10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02"/>
      <c r="P85" s="106"/>
      <c r="Q85" s="107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3"/>
      <c r="B86" s="104"/>
      <c r="C86" s="105"/>
      <c r="D86" s="106"/>
      <c r="E86" s="107"/>
      <c r="F86" s="107"/>
      <c r="G86" s="107"/>
      <c r="H86" s="107"/>
      <c r="I86" s="107"/>
      <c r="J86" s="79"/>
      <c r="K86" s="79"/>
      <c r="L86" s="79"/>
      <c r="M86" s="79"/>
      <c r="N86" s="79"/>
      <c r="O86" s="84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3"/>
      <c r="B87" s="104"/>
      <c r="C87" s="105"/>
      <c r="D87" s="107"/>
      <c r="E87" s="107"/>
      <c r="F87" s="107"/>
      <c r="G87" s="107"/>
      <c r="H87" s="107"/>
      <c r="I87" s="107"/>
      <c r="J87" s="79"/>
      <c r="K87" s="79"/>
      <c r="L87" s="79"/>
      <c r="M87" s="79"/>
      <c r="N87" s="79"/>
      <c r="O87" s="84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3"/>
      <c r="B88" s="104"/>
      <c r="C88" s="99"/>
      <c r="D88" s="106"/>
      <c r="E88" s="107"/>
      <c r="F88" s="107"/>
      <c r="G88" s="107"/>
      <c r="H88" s="107"/>
      <c r="I88" s="107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3"/>
      <c r="B89" s="104"/>
      <c r="C89" s="99"/>
      <c r="D89" s="83"/>
      <c r="E89" s="107"/>
      <c r="F89" s="107"/>
      <c r="G89" s="107"/>
      <c r="H89" s="107"/>
      <c r="I89" s="107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3"/>
      <c r="B90" s="104"/>
      <c r="C90" s="99"/>
      <c r="D90" s="83"/>
      <c r="E90" s="107"/>
      <c r="F90" s="107"/>
      <c r="G90" s="107"/>
      <c r="H90" s="107"/>
      <c r="I90" s="107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3"/>
      <c r="B91" s="104"/>
      <c r="C91" s="99"/>
      <c r="D91" s="83"/>
      <c r="E91" s="107"/>
      <c r="F91" s="107"/>
      <c r="G91" s="107"/>
      <c r="H91" s="107"/>
      <c r="I91" s="107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5"/>
      <c r="B92" s="94"/>
      <c r="C92" s="78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5"/>
      <c r="B93" s="94"/>
      <c r="C93" s="78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5"/>
      <c r="B94" s="94"/>
      <c r="C94" s="78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5"/>
      <c r="B95" s="94"/>
      <c r="C95" s="78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4"/>
      <c r="B96" s="94"/>
      <c r="C96" s="78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4"/>
      <c r="B97" s="94"/>
      <c r="C97" s="78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4"/>
      <c r="B98" s="94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4"/>
      <c r="B99" s="94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4"/>
      <c r="B100" s="94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4"/>
      <c r="B101" s="94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4"/>
      <c r="B102" s="94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4"/>
      <c r="B103" s="94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4"/>
      <c r="B104" s="94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4"/>
      <c r="B105" s="94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4"/>
      <c r="B106" s="94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4"/>
      <c r="B107" s="94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4"/>
      <c r="B108" s="94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4"/>
      <c r="B109" s="94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4"/>
      <c r="B110" s="94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4"/>
      <c r="B111" s="94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4"/>
      <c r="B112" s="94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4"/>
      <c r="B113" s="94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4"/>
      <c r="B114" s="94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4"/>
      <c r="B115" s="94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4"/>
      <c r="B116" s="94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4"/>
      <c r="B117" s="9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4"/>
      <c r="B118" s="94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4"/>
      <c r="B119" s="94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4"/>
      <c r="B120" s="94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4"/>
      <c r="B121" s="94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4"/>
      <c r="B122" s="94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4"/>
      <c r="B123" s="94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4"/>
      <c r="B124" s="94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4"/>
      <c r="B125" s="94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4"/>
      <c r="B126" s="94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4"/>
      <c r="B127" s="94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4"/>
      <c r="B128" s="94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4"/>
      <c r="B129" s="94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4"/>
      <c r="B130" s="94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4"/>
      <c r="B131" s="94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4"/>
      <c r="B132" s="94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4"/>
      <c r="B133" s="94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4"/>
      <c r="B134" s="94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4"/>
      <c r="B135" s="94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4"/>
      <c r="B136" s="94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4"/>
      <c r="B137" s="94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4"/>
      <c r="B138" s="94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4"/>
      <c r="B139" s="94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4"/>
      <c r="B140" s="94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4"/>
      <c r="B141" s="94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4"/>
      <c r="B142" s="94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4"/>
      <c r="B143" s="94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4"/>
      <c r="B144" s="94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4"/>
      <c r="B145" s="94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4"/>
      <c r="B146" s="94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4"/>
      <c r="B147" s="94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4"/>
      <c r="B148" s="94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4"/>
      <c r="B149" s="94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4"/>
      <c r="B150" s="94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4"/>
      <c r="B151" s="94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4"/>
      <c r="B152" s="94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4"/>
      <c r="B153" s="94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4"/>
      <c r="B154" s="94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4"/>
      <c r="B155" s="94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4"/>
      <c r="B156" s="94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4"/>
      <c r="B157" s="94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4"/>
      <c r="B158" s="94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4"/>
      <c r="B159" s="94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4"/>
      <c r="B160" s="94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4"/>
      <c r="B161" s="94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4"/>
      <c r="B162" s="94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4"/>
      <c r="B163" s="94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4"/>
      <c r="B164" s="94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4"/>
      <c r="B165" s="94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4"/>
      <c r="B166" s="94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4"/>
      <c r="B167" s="94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4"/>
      <c r="B168" s="94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4"/>
      <c r="B169" s="94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4"/>
      <c r="B170" s="94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4"/>
      <c r="B171" s="94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4"/>
      <c r="B172" s="9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4"/>
      <c r="B173" s="94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4"/>
      <c r="B174" s="94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4"/>
      <c r="B175" s="94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8:Y8"/>
    <mergeCell ref="W19:Y19"/>
    <mergeCell ref="W9:Y9"/>
    <mergeCell ref="W10:Y10"/>
    <mergeCell ref="W11:Y11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 xml:space="preserve">STUDIJSKI PROGRAM: Brodomašinstvo 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14</v>
      </c>
      <c r="B7" s="151" t="s">
        <v>19</v>
      </c>
      <c r="C7" s="156" t="s">
        <v>15</v>
      </c>
      <c r="D7" s="157"/>
      <c r="E7" s="145" t="s">
        <v>16</v>
      </c>
    </row>
    <row r="8" spans="1:6" s="9" customFormat="1" ht="12.75" customHeight="1" thickBot="1" x14ac:dyDescent="0.25">
      <c r="A8" s="149"/>
      <c r="B8" s="152"/>
      <c r="C8" s="154" t="s">
        <v>17</v>
      </c>
      <c r="D8" s="155" t="s">
        <v>18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1 / 16</v>
      </c>
      <c r="B10" s="44" t="str">
        <f>Evidencija!B9</f>
        <v>Marić Srđan</v>
      </c>
      <c r="C10" s="45">
        <f>IF(SUM(Evidencija!C9:Q9)=0,"-",SUM(Evidencija!C9:Q9))</f>
        <v>74</v>
      </c>
      <c r="D10" s="46">
        <f>IF(SUM(Evidencija!R9:S9)=0,"-",MAX(Evidencija!R9:S9))</f>
        <v>22</v>
      </c>
      <c r="E10" s="47" t="str">
        <f>Evidencija!U9</f>
        <v>A</v>
      </c>
      <c r="F10" s="10"/>
    </row>
    <row r="11" spans="1:6" x14ac:dyDescent="0.2">
      <c r="A11" s="43" t="str">
        <f>Evidencija!A10</f>
        <v>4 / 16</v>
      </c>
      <c r="B11" s="44" t="str">
        <f>Evidencija!B10</f>
        <v>Đurović Miloš</v>
      </c>
      <c r="C11" s="45">
        <f>IF(SUM(Evidencija!C10:Q10)=0,"-",SUM(Evidencija!C10:Q10))</f>
        <v>45</v>
      </c>
      <c r="D11" s="46">
        <f>IF(SUM(Evidencija!R10:S10)=0,"-",MAX(Evidencija!R10:S10))</f>
        <v>10</v>
      </c>
      <c r="E11" s="47" t="str">
        <f>Evidencija!U10</f>
        <v>E</v>
      </c>
      <c r="F11" s="10"/>
    </row>
    <row r="12" spans="1:6" x14ac:dyDescent="0.2">
      <c r="A12" s="43" t="str">
        <f>Evidencija!A11</f>
        <v>5 / 16</v>
      </c>
      <c r="B12" s="44" t="str">
        <f>Evidencija!B11</f>
        <v>Vuković Darko</v>
      </c>
      <c r="C12" s="45">
        <f>IF(SUM(Evidencija!C11:Q11)=0,"-",SUM(Evidencija!C11:Q11))</f>
        <v>54</v>
      </c>
      <c r="D12" s="46" t="str">
        <f>IF(SUM(Evidencija!R11:S11)=0,"-",MAX(Evidencija!R11:S11))</f>
        <v>-</v>
      </c>
      <c r="E12" s="47" t="str">
        <f>Evidencija!U11</f>
        <v>E</v>
      </c>
      <c r="F12" s="10"/>
    </row>
    <row r="13" spans="1:6" x14ac:dyDescent="0.2">
      <c r="A13" s="43" t="str">
        <f>Evidencija!A12</f>
        <v>6 / 16</v>
      </c>
      <c r="B13" s="44" t="str">
        <f>Evidencija!B12</f>
        <v>Živković Miloš</v>
      </c>
      <c r="C13" s="45">
        <f>IF(SUM(Evidencija!C12:Q12)=0,"-",SUM(Evidencija!C12:Q12))</f>
        <v>57</v>
      </c>
      <c r="D13" s="46" t="str">
        <f>IF(SUM(Evidencija!R12:S12)=0,"-",MAX(Evidencija!R12:S12))</f>
        <v>-</v>
      </c>
      <c r="E13" s="47" t="str">
        <f>Evidencija!U12</f>
        <v>E</v>
      </c>
      <c r="F13" s="10"/>
    </row>
    <row r="14" spans="1:6" x14ac:dyDescent="0.2">
      <c r="A14" s="43" t="str">
        <f>Evidencija!A13</f>
        <v>8 / 16</v>
      </c>
      <c r="B14" s="44" t="str">
        <f>Evidencija!B13</f>
        <v>Milić Filip</v>
      </c>
      <c r="C14" s="45">
        <f>IF(SUM(Evidencija!C13:Q13)=0,"-",SUM(Evidencija!C13:Q13))</f>
        <v>17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10 / 16</v>
      </c>
      <c r="B15" s="44" t="str">
        <f>Evidencija!B14</f>
        <v>Matijašević Nemanja</v>
      </c>
      <c r="C15" s="45">
        <f>IF(SUM(Evidencija!C14:Q14)=0,"-",SUM(Evidencija!C14:Q14))</f>
        <v>8</v>
      </c>
      <c r="D15" s="46" t="str">
        <f>IF(SUM(Evidencija!R14:S14)=0,"-",MAX(Evidencija!R14:S14))</f>
        <v>-</v>
      </c>
      <c r="E15" s="47" t="str">
        <f>Evidencija!U14</f>
        <v>F</v>
      </c>
      <c r="F15" s="10"/>
    </row>
    <row r="16" spans="1:6" x14ac:dyDescent="0.2">
      <c r="A16" s="43" t="str">
        <f>Evidencija!A15</f>
        <v>11 / 16</v>
      </c>
      <c r="B16" s="44" t="str">
        <f>Evidencija!B15</f>
        <v>Ljutica Petar</v>
      </c>
      <c r="C16" s="45">
        <f>IF(SUM(Evidencija!C15:Q15)=0,"-",SUM(Evidencija!C15:Q15))</f>
        <v>66</v>
      </c>
      <c r="D16" s="46" t="str">
        <f>IF(SUM(Evidencija!R15:S15)=0,"-",MAX(Evidencija!R15:S15))</f>
        <v>-</v>
      </c>
      <c r="E16" s="47" t="str">
        <f>Evidencija!U15</f>
        <v>D</v>
      </c>
      <c r="F16" s="10"/>
    </row>
    <row r="17" spans="1:6" x14ac:dyDescent="0.2">
      <c r="A17" s="43" t="str">
        <f>Evidencija!A16</f>
        <v>13 / 16</v>
      </c>
      <c r="B17" s="44" t="str">
        <f>Evidencija!B16</f>
        <v>Marvučić  Nikola</v>
      </c>
      <c r="C17" s="45">
        <f>IF(SUM(Evidencija!C16:Q16)=0,"-",SUM(Evidencija!C16:Q16))</f>
        <v>35</v>
      </c>
      <c r="D17" s="46">
        <f>IF(SUM(Evidencija!R16:S16)=0,"-",MAX(Evidencija!R16:S16))</f>
        <v>20</v>
      </c>
      <c r="E17" s="47" t="str">
        <f>Evidencija!U16</f>
        <v>E</v>
      </c>
      <c r="F17" s="10"/>
    </row>
    <row r="18" spans="1:6" x14ac:dyDescent="0.2">
      <c r="A18" s="43" t="str">
        <f>Evidencija!A17</f>
        <v>17 / 16</v>
      </c>
      <c r="B18" s="44" t="str">
        <f>Evidencija!B17</f>
        <v>Milinović Vladimir</v>
      </c>
      <c r="C18" s="45">
        <f>IF(SUM(Evidencija!C17:Q17)=0,"-",SUM(Evidencija!C17:Q17))</f>
        <v>56</v>
      </c>
      <c r="D18" s="46" t="str">
        <f>IF(SUM(Evidencija!R17:S17)=0,"-",MAX(Evidencija!R17:S17))</f>
        <v>-</v>
      </c>
      <c r="E18" s="47" t="str">
        <f>Evidencija!U17</f>
        <v>E</v>
      </c>
      <c r="F18" s="10"/>
    </row>
    <row r="19" spans="1:6" x14ac:dyDescent="0.2">
      <c r="A19" s="43" t="str">
        <f>Evidencija!A18</f>
        <v>18 / 16</v>
      </c>
      <c r="B19" s="44" t="str">
        <f>Evidencija!B18</f>
        <v>Božović Luka</v>
      </c>
      <c r="C19" s="45">
        <f>IF(SUM(Evidencija!C18:Q18)=0,"-",SUM(Evidencija!C18:Q18))</f>
        <v>23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20 / 16</v>
      </c>
      <c r="B20" s="44" t="str">
        <f>Evidencija!B19</f>
        <v>Vujović Nikola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21 / 16</v>
      </c>
      <c r="B21" s="44" t="str">
        <f>Evidencija!B20</f>
        <v>Drinčić Stefan</v>
      </c>
      <c r="C21" s="45">
        <f>IF(SUM(Evidencija!C20:Q20)=0,"-",SUM(Evidencija!C20:Q20))</f>
        <v>43</v>
      </c>
      <c r="D21" s="46">
        <f>IF(SUM(Evidencija!R20:S20)=0,"-",MAX(Evidencija!R20:S20))</f>
        <v>8</v>
      </c>
      <c r="E21" s="47" t="str">
        <f>Evidencija!U20</f>
        <v>E</v>
      </c>
      <c r="F21" s="10"/>
    </row>
    <row r="22" spans="1:6" x14ac:dyDescent="0.2">
      <c r="A22" s="43" t="str">
        <f>Evidencija!A21</f>
        <v>22 / 16</v>
      </c>
      <c r="B22" s="44" t="str">
        <f>Evidencija!B21</f>
        <v>Dabetić Blažo</v>
      </c>
      <c r="C22" s="45">
        <f>IF(SUM(Evidencija!C21:Q21)=0,"-",SUM(Evidencija!C21:Q21))</f>
        <v>6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24 / 16</v>
      </c>
      <c r="B23" s="44" t="str">
        <f>Evidencija!B22</f>
        <v>Đozović Damir</v>
      </c>
      <c r="C23" s="45">
        <f>IF(SUM(Evidencija!C22:Q22)=0,"-",SUM(Evidencija!C22:Q22))</f>
        <v>25</v>
      </c>
      <c r="D23" s="46">
        <f>IF(SUM(Evidencija!R22:S22)=0,"-",MAX(Evidencija!R22:S22))</f>
        <v>18</v>
      </c>
      <c r="E23" s="47" t="str">
        <f>Evidencija!U22</f>
        <v>F</v>
      </c>
      <c r="F23" s="11"/>
    </row>
    <row r="24" spans="1:6" x14ac:dyDescent="0.2">
      <c r="A24" s="43" t="str">
        <f>Evidencija!A23</f>
        <v>25 / 16</v>
      </c>
      <c r="B24" s="44" t="str">
        <f>Evidencija!B23</f>
        <v>Koprivica Predrag</v>
      </c>
      <c r="C24" s="45">
        <f>IF(SUM(Evidencija!C23:Q23)=0,"-",SUM(Evidencija!C23:Q23))</f>
        <v>2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2">
      <c r="A25" s="43" t="str">
        <f>Evidencija!A24</f>
        <v>26 / 16</v>
      </c>
      <c r="B25" s="44" t="str">
        <f>Evidencija!B24</f>
        <v>Vlatković Đorđe</v>
      </c>
      <c r="C25" s="45">
        <f>IF(SUM(Evidencija!C24:Q24)=0,"-",SUM(Evidencija!C24:Q24))</f>
        <v>44</v>
      </c>
      <c r="D25" s="46">
        <f>IF(SUM(Evidencija!R24:S24)=0,"-",MAX(Evidencija!R24:S24))</f>
        <v>10</v>
      </c>
      <c r="E25" s="47" t="str">
        <f>Evidencija!U24</f>
        <v>E</v>
      </c>
      <c r="F25" s="11"/>
    </row>
    <row r="26" spans="1:6" x14ac:dyDescent="0.2">
      <c r="A26" s="43" t="str">
        <f>Evidencija!A25</f>
        <v>27 / 16</v>
      </c>
      <c r="B26" s="44" t="str">
        <f>Evidencija!B25</f>
        <v>Ćosović Novica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28 / 16</v>
      </c>
      <c r="B27" s="44" t="str">
        <f>Evidencija!B26</f>
        <v>Franca Arnel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 t="str">
        <f>Evidencija!A27</f>
        <v>30 / 16</v>
      </c>
      <c r="B28" s="44" t="str">
        <f>Evidencija!B27</f>
        <v>Rajković Dušan</v>
      </c>
      <c r="C28" s="45">
        <f>IF(SUM(Evidencija!C27:Q27)=0,"-",SUM(Evidencija!C27:Q27))</f>
        <v>30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34 / 16</v>
      </c>
      <c r="B29" s="44" t="str">
        <f>Evidencija!B28</f>
        <v>Bulatović Sava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37 / 16</v>
      </c>
      <c r="B30" s="44" t="str">
        <f>Evidencija!B29</f>
        <v>Stijović Mileta</v>
      </c>
      <c r="C30" s="45">
        <f>IF(SUM(Evidencija!C29:Q29)=0,"-",SUM(Evidencija!C29:Q29))</f>
        <v>38</v>
      </c>
      <c r="D30" s="46">
        <f>IF(SUM(Evidencija!R29:S29)=0,"-",MAX(Evidencija!R29:S29))</f>
        <v>12</v>
      </c>
      <c r="E30" s="47" t="str">
        <f>Evidencija!U29</f>
        <v>E</v>
      </c>
      <c r="F30" s="11"/>
    </row>
    <row r="31" spans="1:6" x14ac:dyDescent="0.2">
      <c r="A31" s="43" t="str">
        <f>Evidencija!A30</f>
        <v>46 / 16</v>
      </c>
      <c r="B31" s="44" t="str">
        <f>Evidencija!B30</f>
        <v>Novaković Miloš</v>
      </c>
      <c r="C31" s="45">
        <f>IF(SUM(Evidencija!C30:Q30)=0,"-",SUM(Evidencija!C30:Q30))</f>
        <v>39</v>
      </c>
      <c r="D31" s="46">
        <f>IF(SUM(Evidencija!R30:S30)=0,"-",MAX(Evidencija!R30:S30))</f>
        <v>12</v>
      </c>
      <c r="E31" s="47" t="str">
        <f>Evidencija!U30</f>
        <v>E</v>
      </c>
      <c r="F31" s="11"/>
    </row>
    <row r="32" spans="1:6" x14ac:dyDescent="0.2">
      <c r="A32" s="43" t="str">
        <f>Evidencija!A31</f>
        <v>48 / 16</v>
      </c>
      <c r="B32" s="44" t="str">
        <f>Evidencija!B31</f>
        <v>Zeković Jovan</v>
      </c>
      <c r="C32" s="45">
        <f>IF(SUM(Evidencija!C31:Q31)=0,"-",SUM(Evidencija!C31:Q31))</f>
        <v>16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50 / 16</v>
      </c>
      <c r="B33" s="44" t="str">
        <f>Evidencija!B32</f>
        <v>Bukilić Matija</v>
      </c>
      <c r="C33" s="45">
        <f>IF(SUM(Evidencija!C32:Q32)=0,"-",SUM(Evidencija!C32:Q32))</f>
        <v>58</v>
      </c>
      <c r="D33" s="46" t="str">
        <f>IF(SUM(Evidencija!R32:S32)=0,"-",MAX(Evidencija!R32:S32))</f>
        <v>-</v>
      </c>
      <c r="E33" s="47" t="str">
        <f>Evidencija!U32</f>
        <v>E</v>
      </c>
      <c r="F33" s="11"/>
    </row>
    <row r="34" spans="1:6" x14ac:dyDescent="0.2">
      <c r="A34" s="43" t="str">
        <f>Evidencija!A33</f>
        <v>57 / 16</v>
      </c>
      <c r="B34" s="44" t="str">
        <f>Evidencija!B33</f>
        <v>Perović Dragan</v>
      </c>
      <c r="C34" s="45">
        <f>IF(SUM(Evidencija!C33:Q33)=0,"-",SUM(Evidencija!C33:Q33))</f>
        <v>4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2">
      <c r="A35" s="43" t="str">
        <f>Evidencija!A34</f>
        <v>4 / 15</v>
      </c>
      <c r="B35" s="44" t="str">
        <f>Evidencija!B34</f>
        <v>Čolević Filip</v>
      </c>
      <c r="C35" s="45">
        <f>IF(SUM(Evidencija!C34:Q34)=0,"-",SUM(Evidencija!C34:Q34))</f>
        <v>12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5 / 15</v>
      </c>
      <c r="B36" s="44" t="str">
        <f>Evidencija!B35</f>
        <v>Mićanović Jovan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 t="str">
        <f>Evidencija!A36</f>
        <v>12 / 15</v>
      </c>
      <c r="B37" s="44" t="str">
        <f>Evidencija!B36</f>
        <v>Joksimović Janko</v>
      </c>
      <c r="C37" s="45">
        <f>IF(SUM(Evidencija!C36:Q36)=0,"-",SUM(Evidencija!C36:Q36))</f>
        <v>9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18 / 15</v>
      </c>
      <c r="B38" s="44" t="str">
        <f>Evidencija!B37</f>
        <v>Rnković Nemanja</v>
      </c>
      <c r="C38" s="45">
        <f>IF(SUM(Evidencija!C37:Q37)=0,"-",SUM(Evidencija!C37:Q37))</f>
        <v>12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21 / 15</v>
      </c>
      <c r="B39" s="44" t="str">
        <f>Evidencija!B38</f>
        <v>Glušica Nikola</v>
      </c>
      <c r="C39" s="45">
        <f>IF(SUM(Evidencija!C38:Q38)=0,"-",SUM(Evidencija!C38:Q38))</f>
        <v>34</v>
      </c>
      <c r="D39" s="46">
        <f>IF(SUM(Evidencija!R38:S38)=0,"-",MAX(Evidencija!R38:S38))</f>
        <v>17</v>
      </c>
      <c r="E39" s="47" t="str">
        <f>Evidencija!U38</f>
        <v>E</v>
      </c>
      <c r="F39" s="11"/>
    </row>
    <row r="40" spans="1:6" x14ac:dyDescent="0.2">
      <c r="A40" s="43" t="str">
        <f>Evidencija!A39</f>
        <v>25 / 15</v>
      </c>
      <c r="B40" s="44" t="str">
        <f>Evidencija!B39</f>
        <v>Bojanić Martin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28 / 15</v>
      </c>
      <c r="B41" s="44" t="str">
        <f>Evidencija!B40</f>
        <v>Filipović Filip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15</v>
      </c>
      <c r="B42" s="44" t="str">
        <f>Evidencija!B41</f>
        <v>Lazarević Branko</v>
      </c>
      <c r="C42" s="45">
        <f>IF(SUM(Evidencija!C41:Q41)=0,"-",SUM(Evidencija!C41:Q41))</f>
        <v>53</v>
      </c>
      <c r="D42" s="46" t="str">
        <f>IF(SUM(Evidencija!R41:S41)=0,"-",MAX(Evidencija!R41:S41))</f>
        <v>-</v>
      </c>
      <c r="E42" s="47" t="str">
        <f>Evidencija!U41</f>
        <v>E</v>
      </c>
      <c r="F42" s="11"/>
    </row>
    <row r="43" spans="1:6" x14ac:dyDescent="0.2">
      <c r="A43" s="43" t="str">
        <f>Evidencija!A42</f>
        <v>42 / 15</v>
      </c>
      <c r="B43" s="44" t="str">
        <f>Evidencija!B42</f>
        <v>Lipovina Miljan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 t="str">
        <f>Evidencija!A43</f>
        <v>47 / 15</v>
      </c>
      <c r="B44" s="44" t="str">
        <f>Evidencija!B43</f>
        <v>Hajdarpašić Adnan</v>
      </c>
      <c r="C44" s="45">
        <f>IF(SUM(Evidencija!C43:Q43)=0,"-",SUM(Evidencija!C43:Q43))</f>
        <v>10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49 / 15</v>
      </c>
      <c r="B45" s="44" t="str">
        <f>Evidencija!B44</f>
        <v>Komnenović Nemanja</v>
      </c>
      <c r="C45" s="45">
        <f>IF(SUM(Evidencija!C44:Q44)=0,"-",SUM(Evidencija!C44:Q44))</f>
        <v>2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51 / 15</v>
      </c>
      <c r="B46" s="44" t="str">
        <f>Evidencija!B45</f>
        <v>Radovanović Miloš</v>
      </c>
      <c r="C46" s="45">
        <f>IF(SUM(Evidencija!C45:Q45)=0,"-",SUM(Evidencija!C45:Q45))</f>
        <v>27</v>
      </c>
      <c r="D46" s="46" t="str">
        <f>IF(SUM(Evidencija!R45:S45)=0,"-",MAX(Evidencija!R45:S45))</f>
        <v>-</v>
      </c>
      <c r="E46" s="47" t="str">
        <f>Evidencija!U45</f>
        <v>F</v>
      </c>
      <c r="F46" s="11"/>
    </row>
    <row r="47" spans="1:6" x14ac:dyDescent="0.2">
      <c r="A47" s="43" t="str">
        <f>Evidencija!A46</f>
        <v>11 / 14</v>
      </c>
      <c r="B47" s="44" t="str">
        <f>Evidencija!B46</f>
        <v>Potpara Nikola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33 / 14</v>
      </c>
      <c r="B48" s="44" t="str">
        <f>Evidencija!B47</f>
        <v>Starčević Stefan</v>
      </c>
      <c r="C48" s="45">
        <f>IF(SUM(Evidencija!C47:Q47)=0,"-",SUM(Evidencija!C47:Q47))</f>
        <v>41</v>
      </c>
      <c r="D48" s="46">
        <f>IF(SUM(Evidencija!R47:S47)=0,"-",MAX(Evidencija!R47:S47))</f>
        <v>10</v>
      </c>
      <c r="E48" s="47" t="str">
        <f>Evidencija!U47</f>
        <v>E</v>
      </c>
      <c r="F48" s="11"/>
    </row>
    <row r="49" spans="1:6" x14ac:dyDescent="0.2">
      <c r="A49" s="43" t="str">
        <f>Evidencija!A48</f>
        <v>44 / 14</v>
      </c>
      <c r="B49" s="44" t="str">
        <f>Evidencija!B48</f>
        <v>Bratić Ivan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 t="str">
        <f>Evidencija!A49</f>
        <v>51 / 14</v>
      </c>
      <c r="B50" s="44" t="str">
        <f>Evidencija!B49</f>
        <v>Milojević Miloš</v>
      </c>
      <c r="C50" s="45">
        <f>IF(SUM(Evidencija!C49:Q49)=0,"-",SUM(Evidencija!C49:Q49))</f>
        <v>36</v>
      </c>
      <c r="D50" s="46">
        <f>IF(SUM(Evidencija!R49:S49)=0,"-",MAX(Evidencija!R49:S49))</f>
        <v>14</v>
      </c>
      <c r="E50" s="47" t="str">
        <f>Evidencija!U49</f>
        <v>E</v>
      </c>
      <c r="F50" s="11"/>
    </row>
    <row r="51" spans="1:6" x14ac:dyDescent="0.2">
      <c r="A51" s="43" t="str">
        <f>Evidencija!A50</f>
        <v>57 / 14</v>
      </c>
      <c r="B51" s="44" t="str">
        <f>Evidencija!B50</f>
        <v>Manigoda Miloš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 t="str">
        <f>Evidencija!A51</f>
        <v>59 / 14</v>
      </c>
      <c r="B52" s="44" t="str">
        <f>Evidencija!B51</f>
        <v>Roćenović Ivan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 t="str">
        <f>Evidencija!A52</f>
        <v>35 / 13</v>
      </c>
      <c r="B53" s="44" t="str">
        <f>Evidencija!B52</f>
        <v>Jovović Danilo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44 / 13</v>
      </c>
      <c r="B54" s="44" t="str">
        <f>Evidencija!B53</f>
        <v>Došen Mitar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45 / 13</v>
      </c>
      <c r="B55" s="44" t="str">
        <f>Evidencija!B54</f>
        <v>Kek Nikola</v>
      </c>
      <c r="C55" s="45">
        <f>IF(SUM(Evidencija!C54:Q54)=0,"-",SUM(Evidencija!C54:Q54))</f>
        <v>35</v>
      </c>
      <c r="D55" s="46">
        <f>IF(SUM(Evidencija!R54:S54)=0,"-",MAX(Evidencija!R54:S54))</f>
        <v>20</v>
      </c>
      <c r="E55" s="47" t="str">
        <f>Evidencija!U54</f>
        <v>E</v>
      </c>
      <c r="F55" s="11"/>
    </row>
    <row r="56" spans="1:6" x14ac:dyDescent="0.2">
      <c r="A56" s="43" t="str">
        <f>Evidencija!A55</f>
        <v>51 / 13</v>
      </c>
      <c r="B56" s="44" t="str">
        <f>Evidencija!B55</f>
        <v>Cvjetković Aleksandar</v>
      </c>
      <c r="C56" s="45">
        <f>IF(SUM(Evidencija!C55:Q55)=0,"-",SUM(Evidencija!C55:Q55))</f>
        <v>33</v>
      </c>
      <c r="D56" s="46">
        <f>IF(SUM(Evidencija!R55:S55)=0,"-",MAX(Evidencija!R55:S55))</f>
        <v>17</v>
      </c>
      <c r="E56" s="47" t="str">
        <f>Evidencija!U55</f>
        <v>E</v>
      </c>
      <c r="F56" s="11"/>
    </row>
    <row r="57" spans="1:6" x14ac:dyDescent="0.2">
      <c r="A57" s="43" t="str">
        <f>Evidencija!A56</f>
        <v>57 / 13</v>
      </c>
      <c r="B57" s="44" t="str">
        <f>Evidencija!B56</f>
        <v>Jančić Stanko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63 / 13</v>
      </c>
      <c r="B58" s="44" t="str">
        <f>Evidencija!B57</f>
        <v>Bulatović Nikola</v>
      </c>
      <c r="C58" s="45">
        <f>IF(SUM(Evidencija!C57:Q57)=0,"-",SUM(Evidencija!C57:Q57))</f>
        <v>7</v>
      </c>
      <c r="D58" s="46" t="str">
        <f>IF(SUM(Evidencija!R57:S57)=0,"-",MAX(Evidencija!R57:S57))</f>
        <v>-</v>
      </c>
      <c r="E58" s="47" t="str">
        <f>Evidencija!U57</f>
        <v>F</v>
      </c>
      <c r="F58" s="11"/>
    </row>
    <row r="59" spans="1:6" x14ac:dyDescent="0.2">
      <c r="A59" s="43" t="str">
        <f>Evidencija!A58</f>
        <v>50 / 12</v>
      </c>
      <c r="B59" s="44" t="str">
        <f>Evidencija!B58</f>
        <v>Vojnović Aleksandar</v>
      </c>
      <c r="C59" s="45">
        <f>IF(SUM(Evidencija!C58:Q58)=0,"-",SUM(Evidencija!C58:Q58))</f>
        <v>8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15 / 10</v>
      </c>
      <c r="B60" s="44" t="str">
        <f>Evidencija!B59</f>
        <v>Petković Filip</v>
      </c>
      <c r="C60" s="45">
        <f>IF(SUM(Evidencija!C59:Q59)=0,"-",SUM(Evidencija!C59:Q59))</f>
        <v>31</v>
      </c>
      <c r="D60" s="46">
        <f>IF(SUM(Evidencija!R59:S59)=0,"-",MAX(Evidencija!R59:S59))</f>
        <v>22</v>
      </c>
      <c r="E60" s="47" t="str">
        <f>Evidencija!U59</f>
        <v>E</v>
      </c>
      <c r="F60" s="11"/>
    </row>
    <row r="61" spans="1:6" x14ac:dyDescent="0.2">
      <c r="A61" s="43" t="str">
        <f>Evidencija!A60</f>
        <v>37 / 08</v>
      </c>
      <c r="B61" s="44" t="str">
        <f>Evidencija!B60</f>
        <v>Bogdanović Nikola</v>
      </c>
      <c r="C61" s="45">
        <f>IF(SUM(Evidencija!C60:Q60)=0,"-",SUM(Evidencija!C60:Q60))</f>
        <v>39</v>
      </c>
      <c r="D61" s="46">
        <f>IF(SUM(Evidencija!R60:S60)=0,"-",MAX(Evidencija!R60:S60))</f>
        <v>22</v>
      </c>
      <c r="E61" s="47" t="str">
        <f>Evidencija!U60</f>
        <v>D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A</v>
      </c>
      <c r="E1" s="24" t="str">
        <f>Zakljucne!A3</f>
        <v xml:space="preserve">STUDIJSKI PROGRAM: Brodomašinstvo 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E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E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6</v>
      </c>
    </row>
    <row r="6" spans="1:19" ht="15" x14ac:dyDescent="0.25">
      <c r="A6" s="22" t="str">
        <f>Zakljucne!E15</f>
        <v>F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E</v>
      </c>
    </row>
    <row r="9" spans="1:19" ht="15.75" thickBot="1" x14ac:dyDescent="0.3">
      <c r="A9" s="22" t="str">
        <f>Zakljucne!E18</f>
        <v>E</v>
      </c>
      <c r="C9" s="26" t="s">
        <v>33</v>
      </c>
      <c r="D9" s="158" t="s">
        <v>34</v>
      </c>
      <c r="E9" s="159"/>
      <c r="F9" s="160" t="s">
        <v>30</v>
      </c>
      <c r="G9" s="161"/>
      <c r="H9" s="158" t="s">
        <v>32</v>
      </c>
      <c r="I9" s="159"/>
      <c r="J9" s="160" t="s">
        <v>28</v>
      </c>
      <c r="K9" s="161"/>
      <c r="L9" s="158" t="s">
        <v>29</v>
      </c>
      <c r="M9" s="159"/>
      <c r="N9" s="160" t="s">
        <v>31</v>
      </c>
      <c r="O9" s="161"/>
      <c r="P9" s="158" t="s">
        <v>35</v>
      </c>
      <c r="Q9" s="159"/>
      <c r="R9" s="160" t="s">
        <v>36</v>
      </c>
      <c r="S9" s="159"/>
    </row>
    <row r="10" spans="1:19" ht="15.75" thickBot="1" x14ac:dyDescent="0.3">
      <c r="A10" s="22" t="str">
        <f>Zakljucne!E19</f>
        <v>F</v>
      </c>
      <c r="C10" s="27">
        <f>D10+F10+H10+J10+L10+N10</f>
        <v>37</v>
      </c>
      <c r="D10" s="28">
        <f>COUNTIF($A$1:$A$300,"A")</f>
        <v>1</v>
      </c>
      <c r="E10" s="29">
        <f>D10/$C$10*100</f>
        <v>2.7027027027027026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2</v>
      </c>
      <c r="K10" s="31">
        <f>J10/$C$10*100</f>
        <v>5.4054054054054053</v>
      </c>
      <c r="L10" s="28">
        <f>COUNTIF($A$1:$A$300,"E")</f>
        <v>17</v>
      </c>
      <c r="M10" s="29">
        <f>L10/$C$10*100</f>
        <v>45.945945945945951</v>
      </c>
      <c r="N10" s="30">
        <f>COUNTIF($A$1:$A$300,"F")</f>
        <v>17</v>
      </c>
      <c r="O10" s="31">
        <f>N10/$C$10*100</f>
        <v>45.945945945945951</v>
      </c>
      <c r="P10" s="32">
        <f>D10+F10+H10+J10+L10</f>
        <v>20</v>
      </c>
      <c r="Q10" s="29">
        <f>P10/$C$10*100</f>
        <v>54.054054054054056</v>
      </c>
      <c r="R10" s="33">
        <f>N10</f>
        <v>17</v>
      </c>
      <c r="S10" s="29">
        <f>R10/$C$10*100</f>
        <v>45.945945945945951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E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E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E</v>
      </c>
      <c r="G21" s="37"/>
      <c r="H21" s="38"/>
    </row>
    <row r="22" spans="1:12" ht="15" x14ac:dyDescent="0.25">
      <c r="A22" s="22" t="str">
        <f>Zakljucne!E31</f>
        <v>E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E</v>
      </c>
      <c r="G24" s="37"/>
      <c r="H24" s="38"/>
    </row>
    <row r="25" spans="1:12" ht="15" x14ac:dyDescent="0.25">
      <c r="A25" s="22" t="str">
        <f>Zakljucne!E34</f>
        <v>F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E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E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E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E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E</v>
      </c>
      <c r="G46" s="37"/>
      <c r="H46" s="38"/>
    </row>
    <row r="47" spans="1:12" ht="15" x14ac:dyDescent="0.25">
      <c r="A47" s="22" t="str">
        <f>Zakljucne!E56</f>
        <v>E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F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E</v>
      </c>
      <c r="G51" s="37"/>
      <c r="H51" s="38"/>
    </row>
    <row r="52" spans="1:8" ht="15" x14ac:dyDescent="0.25">
      <c r="A52" s="22" t="str">
        <f>Zakljucne!E61</f>
        <v>D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2018-02-12T13:46:03Z</cp:lastPrinted>
  <dcterms:created xsi:type="dcterms:W3CDTF">2009-11-01T12:11:22Z</dcterms:created>
  <dcterms:modified xsi:type="dcterms:W3CDTF">2019-02-05T15:23:23Z</dcterms:modified>
  <cp:category>Formular FZP Zeljko Pekic</cp:category>
</cp:coreProperties>
</file>